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远行星号\"/>
    </mc:Choice>
  </mc:AlternateContent>
  <xr:revisionPtr revIDLastSave="0" documentId="13_ncr:1_{5E1198DF-15BA-4482-B104-924B4D11D536}" xr6:coauthVersionLast="47" xr6:coauthVersionMax="47" xr10:uidLastSave="{00000000-0000-0000-0000-000000000000}"/>
  <bookViews>
    <workbookView xWindow="17535" yWindow="255" windowWidth="11130" windowHeight="14460" activeTab="1" xr2:uid="{00000000-000D-0000-FFFF-FFFF00000000}"/>
  </bookViews>
  <sheets>
    <sheet name="收益" sheetId="1" r:id="rId1"/>
    <sheet name="多商品对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H3" i="2" s="1"/>
  <c r="F4" i="2"/>
  <c r="H4" i="2" s="1"/>
  <c r="F5" i="2"/>
  <c r="H5" i="2" s="1"/>
  <c r="F6" i="2"/>
  <c r="H6" i="2" s="1"/>
  <c r="F7" i="2"/>
  <c r="H7" i="2" s="1"/>
  <c r="F8" i="2"/>
  <c r="H8" i="2" s="1"/>
  <c r="F9" i="2"/>
  <c r="H9" i="2" s="1"/>
  <c r="F10" i="2"/>
  <c r="H10" i="2" s="1"/>
  <c r="F11" i="2"/>
  <c r="H11" i="2" s="1"/>
  <c r="F17" i="2"/>
  <c r="H17" i="2" s="1"/>
  <c r="F18" i="2"/>
  <c r="H18" i="2" s="1"/>
  <c r="F15" i="2"/>
  <c r="H15" i="2" s="1"/>
  <c r="F14" i="2"/>
  <c r="H14" i="2" s="1"/>
  <c r="F13" i="2"/>
  <c r="H13" i="2" s="1"/>
  <c r="F12" i="2"/>
  <c r="H12" i="2" s="1"/>
  <c r="F16" i="2"/>
  <c r="H16" i="2" s="1"/>
  <c r="F19" i="2"/>
  <c r="H19" i="2" s="1"/>
  <c r="F20" i="2"/>
  <c r="H20" i="2" s="1"/>
  <c r="F21" i="2"/>
  <c r="H21" i="2" s="1"/>
  <c r="F2" i="2"/>
  <c r="H2" i="2" s="1"/>
  <c r="D3" i="2"/>
  <c r="D4" i="2"/>
  <c r="D5" i="2"/>
  <c r="D6" i="2"/>
  <c r="D7" i="2"/>
  <c r="D8" i="2"/>
  <c r="D9" i="2"/>
  <c r="D10" i="2"/>
  <c r="D11" i="2"/>
  <c r="D17" i="2"/>
  <c r="D18" i="2"/>
  <c r="D15" i="2"/>
  <c r="D14" i="2"/>
  <c r="D13" i="2"/>
  <c r="D12" i="2"/>
  <c r="D16" i="2"/>
  <c r="D19" i="2"/>
  <c r="D20" i="2"/>
  <c r="D21" i="2"/>
  <c r="D2" i="2"/>
  <c r="B10" i="1"/>
  <c r="A10" i="1"/>
  <c r="C8" i="1"/>
  <c r="A8" i="1"/>
  <c r="E3" i="1"/>
  <c r="F3" i="1" s="1"/>
  <c r="C3" i="1"/>
  <c r="G3" i="2" l="1"/>
  <c r="G16" i="2"/>
  <c r="G12" i="2"/>
  <c r="G13" i="2"/>
  <c r="G14" i="2"/>
  <c r="G11" i="2"/>
  <c r="G7" i="2"/>
  <c r="G5" i="2"/>
  <c r="G18" i="2"/>
  <c r="G17" i="2"/>
  <c r="G15" i="2"/>
  <c r="G4" i="2"/>
  <c r="G19" i="2"/>
  <c r="G10" i="2"/>
  <c r="G9" i="2"/>
  <c r="G8" i="2"/>
  <c r="G6" i="2"/>
  <c r="G21" i="2"/>
  <c r="G20" i="2"/>
  <c r="G2" i="2"/>
  <c r="D8" i="1"/>
  <c r="E8" i="1" s="1"/>
</calcChain>
</file>

<file path=xl/sharedStrings.xml><?xml version="1.0" encoding="utf-8"?>
<sst xmlns="http://schemas.openxmlformats.org/spreadsheetml/2006/main" count="48" uniqueCount="37">
  <si>
    <t>收益</t>
    <phoneticPr fontId="1" type="noConversion"/>
  </si>
  <si>
    <t>买入税</t>
    <phoneticPr fontId="1" type="noConversion"/>
  </si>
  <si>
    <t>卖出税</t>
    <phoneticPr fontId="1" type="noConversion"/>
  </si>
  <si>
    <t>成交量</t>
    <phoneticPr fontId="1" type="noConversion"/>
  </si>
  <si>
    <t>成交收益率</t>
    <phoneticPr fontId="1" type="noConversion"/>
  </si>
  <si>
    <t>差价</t>
    <phoneticPr fontId="1" type="noConversion"/>
  </si>
  <si>
    <t>期望收益</t>
    <phoneticPr fontId="1" type="noConversion"/>
  </si>
  <si>
    <t>期望成交量</t>
    <phoneticPr fontId="1" type="noConversion"/>
  </si>
  <si>
    <t>所需差价</t>
    <phoneticPr fontId="1" type="noConversion"/>
  </si>
  <si>
    <t>收益计算</t>
    <phoneticPr fontId="1" type="noConversion"/>
  </si>
  <si>
    <t>卖出价</t>
    <phoneticPr fontId="1" type="noConversion"/>
  </si>
  <si>
    <t>买入价</t>
    <phoneticPr fontId="1" type="noConversion"/>
  </si>
  <si>
    <t>所需卖出价</t>
    <phoneticPr fontId="1" type="noConversion"/>
  </si>
  <si>
    <t>期望收益所需卖出价计算</t>
    <phoneticPr fontId="1" type="noConversion"/>
  </si>
  <si>
    <t>商品名称</t>
    <phoneticPr fontId="1" type="noConversion"/>
  </si>
  <si>
    <t>补给</t>
    <phoneticPr fontId="1" type="noConversion"/>
  </si>
  <si>
    <t>燃油</t>
    <phoneticPr fontId="1" type="noConversion"/>
  </si>
  <si>
    <t>船员</t>
    <phoneticPr fontId="1" type="noConversion"/>
  </si>
  <si>
    <t>陆战队员</t>
    <phoneticPr fontId="1" type="noConversion"/>
  </si>
  <si>
    <t>奢侈品</t>
    <phoneticPr fontId="1" type="noConversion"/>
  </si>
  <si>
    <t>毒品</t>
    <phoneticPr fontId="1" type="noConversion"/>
  </si>
  <si>
    <t>器官</t>
    <phoneticPr fontId="1" type="noConversion"/>
  </si>
  <si>
    <t>日用品</t>
    <phoneticPr fontId="1" type="noConversion"/>
  </si>
  <si>
    <t>金属</t>
    <phoneticPr fontId="1" type="noConversion"/>
  </si>
  <si>
    <t>有机物</t>
    <phoneticPr fontId="1" type="noConversion"/>
  </si>
  <si>
    <t>食品</t>
    <phoneticPr fontId="1" type="noConversion"/>
  </si>
  <si>
    <t>重型机械</t>
    <phoneticPr fontId="1" type="noConversion"/>
  </si>
  <si>
    <t>重型武器</t>
    <phoneticPr fontId="1" type="noConversion"/>
  </si>
  <si>
    <t>矿石</t>
    <phoneticPr fontId="1" type="noConversion"/>
  </si>
  <si>
    <t>稀有矿石</t>
    <phoneticPr fontId="1" type="noConversion"/>
  </si>
  <si>
    <t>稀有金属</t>
    <phoneticPr fontId="1" type="noConversion"/>
  </si>
  <si>
    <t>挥发物</t>
    <phoneticPr fontId="1" type="noConversion"/>
  </si>
  <si>
    <t>蓝龙虾</t>
    <phoneticPr fontId="1" type="noConversion"/>
  </si>
  <si>
    <t>——</t>
    <phoneticPr fontId="1" type="noConversion"/>
  </si>
  <si>
    <t>成交量只影响收益，不影响收益率</t>
    <phoneticPr fontId="1" type="noConversion"/>
  </si>
  <si>
    <t>每件收益</t>
    <phoneticPr fontId="1" type="noConversion"/>
  </si>
  <si>
    <t>总收益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</si>
</sst>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4"/>
      <color rgb="FF00B050"/>
      <name val="微软雅黑"/>
      <family val="2"/>
      <charset val="134"/>
    </font>
    <font>
      <sz val="14"/>
      <color theme="8"/>
      <name val="微软雅黑"/>
      <family val="2"/>
      <charset val="134"/>
    </font>
    <font>
      <sz val="12"/>
      <color rgb="FFC00000"/>
      <name val="微软雅黑"/>
      <family val="2"/>
      <charset val="134"/>
    </font>
    <font>
      <sz val="14"/>
      <color theme="5"/>
      <name val="微软雅黑"/>
      <family val="2"/>
      <charset val="134"/>
    </font>
    <font>
      <sz val="14"/>
      <color rgb="FFC00000"/>
      <name val="微软雅黑"/>
      <family val="2"/>
      <charset val="134"/>
    </font>
  </fonts>
  <fills count="1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thick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5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ck">
        <color rgb="FF00B050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thin">
        <color indexed="64"/>
      </top>
      <bottom style="thick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ck">
        <color rgb="FF00B05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ck">
        <color rgb="FF00B0F0"/>
      </bottom>
      <diagonal/>
    </border>
    <border>
      <left style="thin">
        <color theme="6"/>
      </left>
      <right/>
      <top style="thick">
        <color rgb="FF00B050"/>
      </top>
      <bottom style="thick">
        <color rgb="FF00B0F0"/>
      </bottom>
      <diagonal/>
    </border>
    <border>
      <left/>
      <right/>
      <top style="thick">
        <color rgb="FF00B050"/>
      </top>
      <bottom style="thick">
        <color rgb="FF00B0F0"/>
      </bottom>
      <diagonal/>
    </border>
    <border>
      <left/>
      <right style="thin">
        <color theme="6"/>
      </right>
      <top style="thick">
        <color rgb="FF00B050"/>
      </top>
      <bottom style="thick">
        <color rgb="FF00B0F0"/>
      </bottom>
      <diagonal/>
    </border>
    <border>
      <left/>
      <right/>
      <top/>
      <bottom style="thick">
        <color rgb="FF00B05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/>
      <bottom style="thick">
        <color rgb="FF00B0F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B0F0"/>
      </left>
      <right style="thin">
        <color indexed="64"/>
      </right>
      <top/>
      <bottom style="thick">
        <color rgb="FF00B0F0"/>
      </bottom>
      <diagonal/>
    </border>
    <border>
      <left style="thin">
        <color indexed="64"/>
      </left>
      <right style="thick">
        <color rgb="FF00B0F0"/>
      </right>
      <top/>
      <bottom style="thick">
        <color rgb="FF00B0F0"/>
      </bottom>
      <diagonal/>
    </border>
    <border>
      <left style="thick">
        <color rgb="FF00B0F0"/>
      </left>
      <right/>
      <top/>
      <bottom style="thick">
        <color rgb="FF00B0F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center" vertical="center"/>
    </xf>
    <xf numFmtId="9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right" vertical="center"/>
    </xf>
    <xf numFmtId="1" fontId="2" fillId="4" borderId="30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9" fontId="2" fillId="0" borderId="26" xfId="0" applyNumberFormat="1" applyFont="1" applyBorder="1" applyAlignment="1">
      <alignment horizontal="right" vertical="center"/>
    </xf>
    <xf numFmtId="9" fontId="2" fillId="0" borderId="31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9" fontId="2" fillId="0" borderId="3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4" borderId="26" xfId="0" applyNumberFormat="1" applyFont="1" applyFill="1" applyBorder="1" applyAlignment="1">
      <alignment horizontal="right" vertical="center"/>
    </xf>
    <xf numFmtId="1" fontId="2" fillId="4" borderId="31" xfId="0" applyNumberFormat="1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</cellXfs>
  <cellStyles count="1">
    <cellStyle name="常规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numFmt numFmtId="13" formatCode="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8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5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B050"/>
        <name val="微软雅黑"/>
        <family val="2"/>
        <charset val="13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C00000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ck">
          <color rgb="FF00B050"/>
        </left>
        <right style="thick">
          <color rgb="FF00B050"/>
        </right>
        <top style="thick">
          <color rgb="FF00B050"/>
        </top>
        <bottom style="thick">
          <color rgb="FF00B0F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 tint="-0.24994659260841701"/>
      </font>
    </dxf>
    <dxf>
      <font>
        <b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B43D57-A16F-4C92-85C6-D7678C361067}" name="表2" displayName="表2" ref="A1:H21" totalsRowShown="0" headerRowDxfId="11" headerRowBorderDxfId="10" tableBorderDxfId="9" totalsRowBorderDxfId="8">
  <tableColumns count="8">
    <tableColumn id="1" xr3:uid="{E855DCD8-B563-4665-A811-C8649CE930B7}" name="商品名称" dataDxfId="7"/>
    <tableColumn id="2" xr3:uid="{4CC8F4F5-1144-44C2-8DB7-58DEB94B2C72}" name="卖出价" dataDxfId="6"/>
    <tableColumn id="3" xr3:uid="{EC59A1C6-72CB-4BD0-AD97-B79109FE1236}" name="买入价" dataDxfId="5"/>
    <tableColumn id="4" xr3:uid="{3A86B92E-5F19-4795-B115-95E3DD7F43AF}" name="差价" dataDxfId="4">
      <calculatedColumnFormula>B2-C2</calculatedColumnFormula>
    </tableColumn>
    <tableColumn id="5" xr3:uid="{9A4EA5D3-E2F1-4C28-8AFE-DA0B13B8D8D3}" name="成交量" dataDxfId="3"/>
    <tableColumn id="6" xr3:uid="{D040E687-D093-44FF-B66D-9BC8B97BCCF1}" name="总收益" dataDxfId="2">
      <calculatedColumnFormula>ROUND(B2*(1-$B$22)*E2-C2*(1+$D$22)*E2,0)</calculatedColumnFormula>
    </tableColumn>
    <tableColumn id="8" xr3:uid="{C3BDCD10-B51C-4223-948D-1062D7D30BD4}" name="每件收益" dataDxfId="1">
      <calculatedColumnFormula>表2[[#This Row],[总收益]]/表2[[#This Row],[成交量]]</calculatedColumnFormula>
    </tableColumn>
    <tableColumn id="7" xr3:uid="{1EE200C0-3AC0-42D9-9775-5221505F51F6}" name="成交收益率" dataDxfId="0">
      <calculatedColumnFormula>F2/C2/E2</calculatedColumnFormula>
    </tableColumn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C16" sqref="C16"/>
    </sheetView>
  </sheetViews>
  <sheetFormatPr defaultRowHeight="22.5" x14ac:dyDescent="0.2"/>
  <cols>
    <col min="1" max="1" width="9.625" style="18" bestFit="1" customWidth="1"/>
    <col min="2" max="2" width="12.5" style="18" bestFit="1" customWidth="1"/>
    <col min="3" max="4" width="15.375" style="18" bestFit="1" customWidth="1"/>
    <col min="5" max="5" width="12.5" style="18" bestFit="1" customWidth="1"/>
    <col min="6" max="6" width="15.375" style="18" bestFit="1" customWidth="1"/>
    <col min="7" max="16384" width="9" style="18"/>
  </cols>
  <sheetData>
    <row r="1" spans="1:6" ht="23.25" thickBot="1" x14ac:dyDescent="0.25">
      <c r="A1" s="59" t="s">
        <v>9</v>
      </c>
      <c r="B1" s="59"/>
      <c r="C1" s="59"/>
      <c r="D1" s="59"/>
      <c r="E1" s="59"/>
      <c r="F1" s="59"/>
    </row>
    <row r="2" spans="1:6" ht="23.25" thickTop="1" x14ac:dyDescent="0.2">
      <c r="A2" s="15" t="s">
        <v>10</v>
      </c>
      <c r="B2" s="16" t="s">
        <v>11</v>
      </c>
      <c r="C2" s="16" t="s">
        <v>5</v>
      </c>
      <c r="D2" s="16" t="s">
        <v>3</v>
      </c>
      <c r="E2" s="16" t="s">
        <v>0</v>
      </c>
      <c r="F2" s="17" t="s">
        <v>4</v>
      </c>
    </row>
    <row r="3" spans="1:6" s="1" customFormat="1" ht="20.25" x14ac:dyDescent="0.2">
      <c r="A3" s="4">
        <v>62</v>
      </c>
      <c r="B3" s="2">
        <v>13</v>
      </c>
      <c r="C3" s="2">
        <f>$A$3-$B$3</f>
        <v>49</v>
      </c>
      <c r="D3" s="2">
        <v>1</v>
      </c>
      <c r="E3" s="28">
        <f>ROUND($A$3*(1-$A$5)*$D$3-$B$3*(1+$B$5)*$D$3,0)</f>
        <v>27</v>
      </c>
      <c r="F3" s="5">
        <f>$E$3/$B$3/$D$3</f>
        <v>2.0769230769230771</v>
      </c>
    </row>
    <row r="4" spans="1:6" x14ac:dyDescent="0.2">
      <c r="A4" s="19" t="s">
        <v>2</v>
      </c>
      <c r="B4" s="20" t="s">
        <v>1</v>
      </c>
      <c r="C4" s="20"/>
      <c r="D4" s="20"/>
      <c r="E4" s="20"/>
      <c r="F4" s="21"/>
    </row>
    <row r="5" spans="1:6" s="1" customFormat="1" ht="21" thickBot="1" x14ac:dyDescent="0.25">
      <c r="A5" s="6">
        <v>0.3</v>
      </c>
      <c r="B5" s="7">
        <v>0.3</v>
      </c>
      <c r="C5" s="7"/>
      <c r="D5" s="8"/>
      <c r="E5" s="8"/>
      <c r="F5" s="9"/>
    </row>
    <row r="6" spans="1:6" ht="24" thickTop="1" thickBot="1" x14ac:dyDescent="0.25">
      <c r="A6" s="56" t="s">
        <v>13</v>
      </c>
      <c r="B6" s="57"/>
      <c r="C6" s="57"/>
      <c r="D6" s="57"/>
      <c r="E6" s="57"/>
      <c r="F6" s="58"/>
    </row>
    <row r="7" spans="1:6" ht="23.25" thickTop="1" x14ac:dyDescent="0.2">
      <c r="A7" s="22" t="s">
        <v>11</v>
      </c>
      <c r="B7" s="23" t="s">
        <v>6</v>
      </c>
      <c r="C7" s="23" t="s">
        <v>7</v>
      </c>
      <c r="D7" s="23" t="s">
        <v>12</v>
      </c>
      <c r="E7" s="23" t="s">
        <v>8</v>
      </c>
      <c r="F7" s="24"/>
    </row>
    <row r="8" spans="1:6" s="1" customFormat="1" ht="20.25" x14ac:dyDescent="0.2">
      <c r="A8" s="10">
        <f>$B$3</f>
        <v>13</v>
      </c>
      <c r="B8" s="2">
        <v>0</v>
      </c>
      <c r="C8" s="2">
        <f>$D$3</f>
        <v>1</v>
      </c>
      <c r="D8" s="28">
        <f>ROUND(($B$8+$A$8*(1+$A$10)*$C$8)/(1-$B$10)/$C$8,0)</f>
        <v>24</v>
      </c>
      <c r="E8" s="3">
        <f>$D$8-$A$8</f>
        <v>11</v>
      </c>
      <c r="F8" s="27"/>
    </row>
    <row r="9" spans="1:6" x14ac:dyDescent="0.2">
      <c r="A9" s="25" t="s">
        <v>1</v>
      </c>
      <c r="B9" s="20" t="s">
        <v>2</v>
      </c>
      <c r="C9" s="20"/>
      <c r="D9" s="20"/>
      <c r="E9" s="20"/>
      <c r="F9" s="26"/>
    </row>
    <row r="10" spans="1:6" s="1" customFormat="1" ht="21" thickBot="1" x14ac:dyDescent="0.25">
      <c r="A10" s="11">
        <f>$A$5</f>
        <v>0.3</v>
      </c>
      <c r="B10" s="12">
        <f>$B$5</f>
        <v>0.3</v>
      </c>
      <c r="C10" s="13"/>
      <c r="D10" s="13"/>
      <c r="E10" s="13"/>
      <c r="F10" s="14"/>
    </row>
    <row r="11" spans="1:6" ht="23.25" thickTop="1" x14ac:dyDescent="0.2"/>
  </sheetData>
  <mergeCells count="2">
    <mergeCell ref="A6:F6"/>
    <mergeCell ref="A1:F1"/>
  </mergeCells>
  <phoneticPr fontId="1" type="noConversion"/>
  <dataValidations count="1">
    <dataValidation type="list" allowBlank="1" showInputMessage="1" showErrorMessage="1" sqref="A5 B5" xr:uid="{6BE791DD-D018-4514-B23C-42A68F6B9043}">
      <formula1>"0%,30%"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5C790-7044-49CF-A97E-665EAAA315B2}">
  <dimension ref="A1:H23"/>
  <sheetViews>
    <sheetView tabSelected="1" workbookViewId="0">
      <selection activeCell="C6" sqref="C6"/>
    </sheetView>
  </sheetViews>
  <sheetFormatPr defaultRowHeight="22.5" x14ac:dyDescent="0.2"/>
  <cols>
    <col min="1" max="1" width="11.625" style="18" customWidth="1"/>
    <col min="2" max="6" width="9.625" style="18" customWidth="1"/>
    <col min="7" max="7" width="11.625" style="18" customWidth="1"/>
    <col min="8" max="8" width="13.625" style="18" customWidth="1"/>
    <col min="9" max="16384" width="9" style="18"/>
  </cols>
  <sheetData>
    <row r="1" spans="1:8" s="29" customFormat="1" x14ac:dyDescent="0.2">
      <c r="A1" s="37" t="s">
        <v>14</v>
      </c>
      <c r="B1" s="38" t="s">
        <v>10</v>
      </c>
      <c r="C1" s="38" t="s">
        <v>11</v>
      </c>
      <c r="D1" s="38" t="s">
        <v>5</v>
      </c>
      <c r="E1" s="38" t="s">
        <v>3</v>
      </c>
      <c r="F1" s="38" t="s">
        <v>36</v>
      </c>
      <c r="G1" s="39" t="s">
        <v>35</v>
      </c>
      <c r="H1" s="39" t="s">
        <v>4</v>
      </c>
    </row>
    <row r="2" spans="1:8" x14ac:dyDescent="0.2">
      <c r="A2" s="52" t="s">
        <v>15</v>
      </c>
      <c r="B2" s="46">
        <v>240</v>
      </c>
      <c r="C2" s="32">
        <v>87</v>
      </c>
      <c r="D2" s="44">
        <f>B2-C2</f>
        <v>153</v>
      </c>
      <c r="E2" s="42">
        <v>1</v>
      </c>
      <c r="F2" s="30">
        <f t="shared" ref="F2:F21" si="0">ROUND(B2*(1-$B$22)*E2-C2*(1+$D$22)*E2,0)</f>
        <v>55</v>
      </c>
      <c r="G2" s="47">
        <f>表2[[#This Row],[总收益]]/表2[[#This Row],[成交量]]</f>
        <v>55</v>
      </c>
      <c r="H2" s="35">
        <f>F2/C2/E2</f>
        <v>0.63218390804597702</v>
      </c>
    </row>
    <row r="3" spans="1:8" x14ac:dyDescent="0.2">
      <c r="A3" s="52" t="s">
        <v>16</v>
      </c>
      <c r="B3" s="46">
        <v>58</v>
      </c>
      <c r="C3" s="32">
        <v>17</v>
      </c>
      <c r="D3" s="44">
        <f t="shared" ref="D3:D21" si="1">B3-C3</f>
        <v>41</v>
      </c>
      <c r="E3" s="42">
        <v>1</v>
      </c>
      <c r="F3" s="30">
        <f t="shared" si="0"/>
        <v>19</v>
      </c>
      <c r="G3" s="47">
        <f>表2[[#This Row],[总收益]]/表2[[#This Row],[成交量]]</f>
        <v>19</v>
      </c>
      <c r="H3" s="35">
        <f t="shared" ref="H3:H21" si="2">F3/C3/E3</f>
        <v>1.1176470588235294</v>
      </c>
    </row>
    <row r="4" spans="1:8" x14ac:dyDescent="0.2">
      <c r="A4" s="52" t="s">
        <v>17</v>
      </c>
      <c r="B4" s="46">
        <v>36</v>
      </c>
      <c r="C4" s="32">
        <v>6</v>
      </c>
      <c r="D4" s="44">
        <f t="shared" si="1"/>
        <v>30</v>
      </c>
      <c r="E4" s="42">
        <v>1</v>
      </c>
      <c r="F4" s="30">
        <f t="shared" si="0"/>
        <v>17</v>
      </c>
      <c r="G4" s="47">
        <f>表2[[#This Row],[总收益]]/表2[[#This Row],[成交量]]</f>
        <v>17</v>
      </c>
      <c r="H4" s="35">
        <f t="shared" si="2"/>
        <v>2.8333333333333335</v>
      </c>
    </row>
    <row r="5" spans="1:8" x14ac:dyDescent="0.2">
      <c r="A5" s="51" t="s">
        <v>18</v>
      </c>
      <c r="B5" s="46">
        <v>354</v>
      </c>
      <c r="C5" s="32">
        <v>132</v>
      </c>
      <c r="D5" s="44">
        <f t="shared" si="1"/>
        <v>222</v>
      </c>
      <c r="E5" s="42">
        <v>1</v>
      </c>
      <c r="F5" s="30">
        <f t="shared" si="0"/>
        <v>76</v>
      </c>
      <c r="G5" s="47">
        <f>表2[[#This Row],[总收益]]/表2[[#This Row],[成交量]]</f>
        <v>76</v>
      </c>
      <c r="H5" s="35">
        <f>F5/C5/E5</f>
        <v>0.5757575757575758</v>
      </c>
    </row>
    <row r="6" spans="1:8" x14ac:dyDescent="0.2">
      <c r="A6" s="51" t="s">
        <v>26</v>
      </c>
      <c r="B6" s="46">
        <v>332</v>
      </c>
      <c r="C6" s="32">
        <v>95</v>
      </c>
      <c r="D6" s="44">
        <f t="shared" si="1"/>
        <v>237</v>
      </c>
      <c r="E6" s="42">
        <v>1</v>
      </c>
      <c r="F6" s="30">
        <f t="shared" si="0"/>
        <v>109</v>
      </c>
      <c r="G6" s="47">
        <f>表2[[#This Row],[总收益]]/表2[[#This Row],[成交量]]</f>
        <v>109</v>
      </c>
      <c r="H6" s="35">
        <f t="shared" si="2"/>
        <v>1.1473684210526316</v>
      </c>
    </row>
    <row r="7" spans="1:8" x14ac:dyDescent="0.2">
      <c r="A7" s="54" t="s">
        <v>19</v>
      </c>
      <c r="B7" s="46">
        <v>229</v>
      </c>
      <c r="C7" s="32">
        <v>48</v>
      </c>
      <c r="D7" s="44">
        <f t="shared" si="1"/>
        <v>181</v>
      </c>
      <c r="E7" s="42">
        <v>1</v>
      </c>
      <c r="F7" s="30">
        <f t="shared" si="0"/>
        <v>98</v>
      </c>
      <c r="G7" s="47">
        <f>表2[[#This Row],[总收益]]/表2[[#This Row],[成交量]]</f>
        <v>98</v>
      </c>
      <c r="H7" s="35">
        <f t="shared" si="2"/>
        <v>2.0416666666666665</v>
      </c>
    </row>
    <row r="8" spans="1:8" x14ac:dyDescent="0.2">
      <c r="A8" s="53" t="s">
        <v>27</v>
      </c>
      <c r="B8" s="46">
        <v>827</v>
      </c>
      <c r="C8" s="32">
        <v>324</v>
      </c>
      <c r="D8" s="44">
        <f t="shared" si="1"/>
        <v>503</v>
      </c>
      <c r="E8" s="42">
        <v>1</v>
      </c>
      <c r="F8" s="30">
        <f t="shared" si="0"/>
        <v>158</v>
      </c>
      <c r="G8" s="47">
        <f>表2[[#This Row],[总收益]]/表2[[#This Row],[成交量]]</f>
        <v>158</v>
      </c>
      <c r="H8" s="35">
        <f t="shared" si="2"/>
        <v>0.48765432098765432</v>
      </c>
    </row>
    <row r="9" spans="1:8" x14ac:dyDescent="0.2">
      <c r="A9" s="50" t="s">
        <v>20</v>
      </c>
      <c r="B9" s="46">
        <v>342</v>
      </c>
      <c r="C9" s="32">
        <v>152</v>
      </c>
      <c r="D9" s="44">
        <f t="shared" si="1"/>
        <v>190</v>
      </c>
      <c r="E9" s="42">
        <v>1</v>
      </c>
      <c r="F9" s="30">
        <f t="shared" si="0"/>
        <v>42</v>
      </c>
      <c r="G9" s="47">
        <f>表2[[#This Row],[总收益]]/表2[[#This Row],[成交量]]</f>
        <v>42</v>
      </c>
      <c r="H9" s="35">
        <f t="shared" si="2"/>
        <v>0.27631578947368424</v>
      </c>
    </row>
    <row r="10" spans="1:8" x14ac:dyDescent="0.2">
      <c r="A10" s="50" t="s">
        <v>21</v>
      </c>
      <c r="B10" s="46">
        <v>486</v>
      </c>
      <c r="C10" s="32">
        <v>250</v>
      </c>
      <c r="D10" s="44">
        <f t="shared" si="1"/>
        <v>236</v>
      </c>
      <c r="E10" s="42">
        <v>1</v>
      </c>
      <c r="F10" s="30">
        <f t="shared" si="0"/>
        <v>15</v>
      </c>
      <c r="G10" s="47">
        <f>表2[[#This Row],[总收益]]/表2[[#This Row],[成交量]]</f>
        <v>15</v>
      </c>
      <c r="H10" s="35">
        <f t="shared" si="2"/>
        <v>0.06</v>
      </c>
    </row>
    <row r="11" spans="1:8" x14ac:dyDescent="0.2">
      <c r="A11" s="55" t="s">
        <v>22</v>
      </c>
      <c r="B11" s="46">
        <v>82</v>
      </c>
      <c r="C11" s="32">
        <v>25</v>
      </c>
      <c r="D11" s="44">
        <f t="shared" si="1"/>
        <v>57</v>
      </c>
      <c r="E11" s="42">
        <v>1</v>
      </c>
      <c r="F11" s="30">
        <f t="shared" si="0"/>
        <v>25</v>
      </c>
      <c r="G11" s="47">
        <f>表2[[#This Row],[总收益]]/表2[[#This Row],[成交量]]</f>
        <v>25</v>
      </c>
      <c r="H11" s="35">
        <f t="shared" si="2"/>
        <v>1</v>
      </c>
    </row>
    <row r="12" spans="1:8" x14ac:dyDescent="0.2">
      <c r="A12" s="49" t="s">
        <v>30</v>
      </c>
      <c r="B12" s="46">
        <v>172</v>
      </c>
      <c r="C12" s="32">
        <v>121</v>
      </c>
      <c r="D12" s="44">
        <f>B12-C12</f>
        <v>51</v>
      </c>
      <c r="E12" s="42">
        <v>1</v>
      </c>
      <c r="F12" s="30">
        <f t="shared" si="0"/>
        <v>-37</v>
      </c>
      <c r="G12" s="47">
        <f>表2[[#This Row],[总收益]]/表2[[#This Row],[成交量]]</f>
        <v>-37</v>
      </c>
      <c r="H12" s="35">
        <f>F12/C12/E12</f>
        <v>-0.30578512396694213</v>
      </c>
    </row>
    <row r="13" spans="1:8" x14ac:dyDescent="0.2">
      <c r="A13" s="49" t="s">
        <v>23</v>
      </c>
      <c r="B13" s="46">
        <v>24</v>
      </c>
      <c r="C13" s="32">
        <v>15</v>
      </c>
      <c r="D13" s="44">
        <f>B13-C13</f>
        <v>9</v>
      </c>
      <c r="E13" s="42">
        <v>1</v>
      </c>
      <c r="F13" s="30">
        <f t="shared" si="0"/>
        <v>-3</v>
      </c>
      <c r="G13" s="47">
        <f>表2[[#This Row],[总收益]]/表2[[#This Row],[成交量]]</f>
        <v>-3</v>
      </c>
      <c r="H13" s="35">
        <f>F13/C13/E13</f>
        <v>-0.2</v>
      </c>
    </row>
    <row r="14" spans="1:8" x14ac:dyDescent="0.2">
      <c r="A14" s="49" t="s">
        <v>29</v>
      </c>
      <c r="B14" s="46">
        <v>85</v>
      </c>
      <c r="C14" s="32">
        <v>32</v>
      </c>
      <c r="D14" s="44">
        <f>B14-C14</f>
        <v>53</v>
      </c>
      <c r="E14" s="42">
        <v>1</v>
      </c>
      <c r="F14" s="30">
        <f t="shared" si="0"/>
        <v>18</v>
      </c>
      <c r="G14" s="47">
        <f>表2[[#This Row],[总收益]]/表2[[#This Row],[成交量]]</f>
        <v>18</v>
      </c>
      <c r="H14" s="35">
        <f>F14/C14/E14</f>
        <v>0.5625</v>
      </c>
    </row>
    <row r="15" spans="1:8" x14ac:dyDescent="0.2">
      <c r="A15" s="49" t="s">
        <v>28</v>
      </c>
      <c r="B15" s="46">
        <v>10</v>
      </c>
      <c r="C15" s="32">
        <v>3</v>
      </c>
      <c r="D15" s="44">
        <f t="shared" si="1"/>
        <v>7</v>
      </c>
      <c r="E15" s="42">
        <v>1</v>
      </c>
      <c r="F15" s="30">
        <f t="shared" si="0"/>
        <v>3</v>
      </c>
      <c r="G15" s="47">
        <f>表2[[#This Row],[总收益]]/表2[[#This Row],[成交量]]</f>
        <v>3</v>
      </c>
      <c r="H15" s="35">
        <f t="shared" si="2"/>
        <v>1</v>
      </c>
    </row>
    <row r="16" spans="1:8" x14ac:dyDescent="0.2">
      <c r="A16" s="55" t="s">
        <v>31</v>
      </c>
      <c r="B16" s="46">
        <v>215</v>
      </c>
      <c r="C16" s="32">
        <v>77</v>
      </c>
      <c r="D16" s="44">
        <f>B16-C16</f>
        <v>138</v>
      </c>
      <c r="E16" s="42">
        <v>1</v>
      </c>
      <c r="F16" s="30">
        <f t="shared" si="0"/>
        <v>50</v>
      </c>
      <c r="G16" s="47">
        <f>表2[[#This Row],[总收益]]/表2[[#This Row],[成交量]]</f>
        <v>50</v>
      </c>
      <c r="H16" s="35">
        <f>F16/C16/E16</f>
        <v>0.64935064935064934</v>
      </c>
    </row>
    <row r="17" spans="1:8" x14ac:dyDescent="0.2">
      <c r="A17" s="49" t="s">
        <v>24</v>
      </c>
      <c r="B17" s="46">
        <v>51</v>
      </c>
      <c r="C17" s="32">
        <v>12</v>
      </c>
      <c r="D17" s="44">
        <f>B17-C17</f>
        <v>39</v>
      </c>
      <c r="E17" s="42">
        <v>1</v>
      </c>
      <c r="F17" s="30">
        <f t="shared" si="0"/>
        <v>20</v>
      </c>
      <c r="G17" s="47">
        <f>表2[[#This Row],[总收益]]/表2[[#This Row],[成交量]]</f>
        <v>20</v>
      </c>
      <c r="H17" s="35">
        <f>F17/C17/E17</f>
        <v>1.6666666666666667</v>
      </c>
    </row>
    <row r="18" spans="1:8" x14ac:dyDescent="0.2">
      <c r="A18" s="49" t="s">
        <v>25</v>
      </c>
      <c r="B18" s="46">
        <v>27</v>
      </c>
      <c r="C18" s="32">
        <v>13</v>
      </c>
      <c r="D18" s="44">
        <f>B18-C18</f>
        <v>14</v>
      </c>
      <c r="E18" s="42">
        <v>1</v>
      </c>
      <c r="F18" s="30">
        <f t="shared" si="0"/>
        <v>2</v>
      </c>
      <c r="G18" s="47">
        <f>表2[[#This Row],[总收益]]/表2[[#This Row],[成交量]]</f>
        <v>2</v>
      </c>
      <c r="H18" s="35">
        <f>F18/C18/E18</f>
        <v>0.15384615384615385</v>
      </c>
    </row>
    <row r="19" spans="1:8" x14ac:dyDescent="0.2">
      <c r="A19" s="55" t="s">
        <v>32</v>
      </c>
      <c r="B19" s="46">
        <v>200</v>
      </c>
      <c r="C19" s="32">
        <v>100</v>
      </c>
      <c r="D19" s="44">
        <f t="shared" si="1"/>
        <v>100</v>
      </c>
      <c r="E19" s="42">
        <v>1</v>
      </c>
      <c r="F19" s="30">
        <f t="shared" si="0"/>
        <v>10</v>
      </c>
      <c r="G19" s="47">
        <f>表2[[#This Row],[总收益]]/表2[[#This Row],[成交量]]</f>
        <v>10</v>
      </c>
      <c r="H19" s="35">
        <f t="shared" si="2"/>
        <v>0.1</v>
      </c>
    </row>
    <row r="20" spans="1:8" x14ac:dyDescent="0.2">
      <c r="A20" s="33" t="s">
        <v>33</v>
      </c>
      <c r="B20" s="46">
        <v>2</v>
      </c>
      <c r="C20" s="32">
        <v>1</v>
      </c>
      <c r="D20" s="44">
        <f t="shared" si="1"/>
        <v>1</v>
      </c>
      <c r="E20" s="42">
        <v>1</v>
      </c>
      <c r="F20" s="30">
        <f t="shared" si="0"/>
        <v>0</v>
      </c>
      <c r="G20" s="47">
        <f>表2[[#This Row],[总收益]]/表2[[#This Row],[成交量]]</f>
        <v>0</v>
      </c>
      <c r="H20" s="35">
        <f t="shared" si="2"/>
        <v>0</v>
      </c>
    </row>
    <row r="21" spans="1:8" x14ac:dyDescent="0.2">
      <c r="A21" s="34" t="s">
        <v>33</v>
      </c>
      <c r="B21" s="46">
        <v>200</v>
      </c>
      <c r="C21" s="32">
        <v>100</v>
      </c>
      <c r="D21" s="45">
        <f t="shared" si="1"/>
        <v>100</v>
      </c>
      <c r="E21" s="43">
        <v>10</v>
      </c>
      <c r="F21" s="31">
        <f t="shared" si="0"/>
        <v>100</v>
      </c>
      <c r="G21" s="48">
        <f>表2[[#This Row],[总收益]]/表2[[#This Row],[成交量]]</f>
        <v>10</v>
      </c>
      <c r="H21" s="36">
        <f t="shared" si="2"/>
        <v>0.1</v>
      </c>
    </row>
    <row r="22" spans="1:8" ht="23.25" thickBot="1" x14ac:dyDescent="0.25">
      <c r="A22" s="40" t="s">
        <v>2</v>
      </c>
      <c r="B22" s="41">
        <v>0.3</v>
      </c>
      <c r="C22" s="40" t="s">
        <v>1</v>
      </c>
      <c r="D22" s="41">
        <v>0.3</v>
      </c>
      <c r="E22" s="60" t="s">
        <v>34</v>
      </c>
      <c r="F22" s="61"/>
      <c r="G22" s="61"/>
      <c r="H22" s="62"/>
    </row>
    <row r="23" spans="1:8" ht="23.25" thickTop="1" x14ac:dyDescent="0.2"/>
  </sheetData>
  <mergeCells count="1">
    <mergeCell ref="E22:H22"/>
  </mergeCells>
  <phoneticPr fontId="1" type="noConversion"/>
  <conditionalFormatting sqref="G2:G21">
    <cfRule type="cellIs" dxfId="13" priority="1" operator="lessThan">
      <formula>50</formula>
    </cfRule>
  </conditionalFormatting>
  <conditionalFormatting sqref="F2:G21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{6B49E64F-2912-497E-8EFD-596C1F740E37}</x14:id>
        </ext>
      </extLst>
    </cfRule>
  </conditionalFormatting>
  <conditionalFormatting sqref="H2:H21">
    <cfRule type="cellIs" dxfId="12" priority="10" operator="lessThan">
      <formula>0.5</formula>
    </cfRule>
    <cfRule type="dataBar" priority="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{480BB7CC-DE51-461E-A57A-C73E8982F50E}</x14:id>
        </ext>
      </extLst>
    </cfRule>
  </conditionalFormatting>
  <dataValidations count="1">
    <dataValidation type="list" allowBlank="1" showInputMessage="1" showErrorMessage="1" sqref="B22:D22" xr:uid="{74CE74BA-56F6-4700-BB88-C8D8EC240091}">
      <formula1>"0%,30%"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49E64F-2912-497E-8EFD-596C1F740E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F2:G21</xm:sqref>
        </x14:conditionalFormatting>
        <x14:conditionalFormatting xmlns:xm="http://schemas.microsoft.com/office/excel/2006/main">
          <x14:cfRule type="dataBar" id="{480BB7CC-DE51-461E-A57A-C73E8982F5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H2:H21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收益</vt:lpstr>
      <vt:lpstr>多商品对比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ZIXI ZI</cp:lastModifiedBy>
  <dcterms:created xsi:type="dcterms:W3CDTF">2015-06-05T18:19:34Z</dcterms:created>
  <dcterms:modified xsi:type="dcterms:W3CDTF">2024-12-25T23:54:36Z</dcterms:modified>
</cp:coreProperties>
</file>