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ZIZIXI\Desktop\远行星号\数据整理\"/>
    </mc:Choice>
  </mc:AlternateContent>
  <xr:revisionPtr revIDLastSave="0" documentId="13_ncr:1_{3B6B175D-D981-4321-8A3E-0D5F26D3C7F7}" xr6:coauthVersionLast="47" xr6:coauthVersionMax="47" xr10:uidLastSave="{00000000-0000-0000-0000-000000000000}"/>
  <bookViews>
    <workbookView xWindow="-120" yWindow="-120" windowWidth="29040" windowHeight="16440" activeTab="4" xr2:uid="{00000000-000D-0000-FFFF-FFFF00000000}"/>
  </bookViews>
  <sheets>
    <sheet name="护卫舰" sheetId="1" r:id="rId1"/>
    <sheet name="驱逐舰" sheetId="2" r:id="rId2"/>
    <sheet name="巡洋舰" sheetId="3" r:id="rId3"/>
    <sheet name="主力舰" sheetId="4" r:id="rId4"/>
    <sheet name="小结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2" i="3" l="1"/>
  <c r="U23" i="3"/>
  <c r="U24" i="3"/>
  <c r="U25" i="3"/>
  <c r="U13" i="4"/>
  <c r="Q10" i="4"/>
  <c r="L10" i="4"/>
  <c r="K10" i="4"/>
  <c r="U14" i="4"/>
  <c r="U15" i="4"/>
  <c r="U12" i="4"/>
  <c r="U2" i="4"/>
  <c r="U3" i="4"/>
  <c r="U4" i="4"/>
  <c r="U5" i="4"/>
  <c r="U6" i="4"/>
  <c r="U7" i="4"/>
  <c r="U8" i="4"/>
  <c r="U9" i="4"/>
  <c r="U21" i="3"/>
  <c r="U2" i="3"/>
  <c r="U3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20" i="2"/>
  <c r="U21" i="2"/>
  <c r="U22" i="2"/>
  <c r="U23" i="2"/>
  <c r="U24" i="2"/>
  <c r="U25" i="2"/>
  <c r="U26" i="2"/>
  <c r="U27" i="2"/>
  <c r="U28" i="2"/>
  <c r="U29" i="2"/>
  <c r="U30" i="2"/>
  <c r="U31" i="2"/>
  <c r="U19" i="2"/>
  <c r="U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V27" i="1"/>
  <c r="V28" i="1"/>
  <c r="V29" i="1"/>
  <c r="V30" i="1"/>
  <c r="V31" i="1"/>
  <c r="V32" i="1"/>
  <c r="V33" i="1"/>
  <c r="V34" i="1"/>
  <c r="V35" i="1"/>
  <c r="V37" i="1"/>
  <c r="V38" i="1"/>
  <c r="V39" i="1"/>
  <c r="V40" i="1"/>
  <c r="V41" i="1"/>
  <c r="V42" i="1"/>
  <c r="V26" i="1"/>
  <c r="L24" i="1"/>
  <c r="M24" i="1"/>
  <c r="R24" i="1"/>
  <c r="V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36" i="1"/>
  <c r="V17" i="1"/>
  <c r="V18" i="1"/>
  <c r="V19" i="1"/>
  <c r="V20" i="1"/>
  <c r="V21" i="1"/>
  <c r="V22" i="1"/>
  <c r="V23" i="1"/>
  <c r="Q19" i="3"/>
  <c r="L19" i="3"/>
  <c r="K19" i="3"/>
  <c r="K17" i="2"/>
  <c r="L17" i="2"/>
  <c r="Q17" i="2"/>
</calcChain>
</file>

<file path=xl/sharedStrings.xml><?xml version="1.0" encoding="utf-8"?>
<sst xmlns="http://schemas.openxmlformats.org/spreadsheetml/2006/main" count="600" uniqueCount="275">
  <si>
    <t>亥伯龙</t>
    <phoneticPr fontId="1" type="noConversion"/>
  </si>
  <si>
    <t>先锋</t>
    <phoneticPr fontId="1" type="noConversion"/>
  </si>
  <si>
    <t>先锋P</t>
    <phoneticPr fontId="1" type="noConversion"/>
  </si>
  <si>
    <t>公牛</t>
    <phoneticPr fontId="1" type="noConversion"/>
  </si>
  <si>
    <t>哨兵</t>
    <phoneticPr fontId="1" type="noConversion"/>
  </si>
  <si>
    <t>圣甲虫</t>
    <phoneticPr fontId="1" type="noConversion"/>
  </si>
  <si>
    <t>地狱犬</t>
    <phoneticPr fontId="1" type="noConversion"/>
  </si>
  <si>
    <t>地狱犬P</t>
    <phoneticPr fontId="1" type="noConversion"/>
  </si>
  <si>
    <t>墨丘利</t>
    <phoneticPr fontId="1" type="noConversion"/>
  </si>
  <si>
    <t>小精灵</t>
    <phoneticPr fontId="1" type="noConversion"/>
  </si>
  <si>
    <t>小精灵P</t>
    <phoneticPr fontId="1" type="noConversion"/>
  </si>
  <si>
    <t>弹涂鱼</t>
    <phoneticPr fontId="1" type="noConversion"/>
  </si>
  <si>
    <t>征伐</t>
    <phoneticPr fontId="1" type="noConversion"/>
  </si>
  <si>
    <t>征伐LC</t>
    <phoneticPr fontId="1" type="noConversion"/>
  </si>
  <si>
    <t>德拉姆</t>
    <phoneticPr fontId="1" type="noConversion"/>
  </si>
  <si>
    <t>折磨</t>
    <phoneticPr fontId="1" type="noConversion"/>
  </si>
  <si>
    <t>折磨P</t>
    <phoneticPr fontId="1" type="noConversion"/>
  </si>
  <si>
    <t>斗士</t>
    <phoneticPr fontId="1" type="noConversion"/>
  </si>
  <si>
    <t>斗士TT</t>
    <phoneticPr fontId="1" type="noConversion"/>
  </si>
  <si>
    <t>暴雨</t>
    <phoneticPr fontId="1" type="noConversion"/>
  </si>
  <si>
    <t>牧羊人</t>
    <phoneticPr fontId="1" type="noConversion"/>
  </si>
  <si>
    <t>猎犬</t>
    <phoneticPr fontId="1" type="noConversion"/>
  </si>
  <si>
    <t>猎犬LC</t>
    <phoneticPr fontId="1" type="noConversion"/>
  </si>
  <si>
    <t>猎犬P</t>
    <phoneticPr fontId="1" type="noConversion"/>
  </si>
  <si>
    <t>百夫长</t>
    <phoneticPr fontId="1" type="noConversion"/>
  </si>
  <si>
    <t>监视者</t>
    <phoneticPr fontId="1" type="noConversion"/>
  </si>
  <si>
    <t>赫尔墨斯</t>
    <phoneticPr fontId="1" type="noConversion"/>
  </si>
  <si>
    <t>远行者</t>
    <phoneticPr fontId="1" type="noConversion"/>
  </si>
  <si>
    <t>野狼</t>
    <phoneticPr fontId="1" type="noConversion"/>
  </si>
  <si>
    <t>野狼H</t>
    <phoneticPr fontId="1" type="noConversion"/>
  </si>
  <si>
    <t>野狼P</t>
    <phoneticPr fontId="1" type="noConversion"/>
  </si>
  <si>
    <t>阴影</t>
    <phoneticPr fontId="1" type="noConversion"/>
  </si>
  <si>
    <t>阴影P</t>
    <phoneticPr fontId="1" type="noConversion"/>
  </si>
  <si>
    <t>预兆</t>
    <phoneticPr fontId="1" type="noConversion"/>
  </si>
  <si>
    <t>风筝</t>
    <phoneticPr fontId="1" type="noConversion"/>
  </si>
  <si>
    <t>风筝P</t>
    <phoneticPr fontId="1" type="noConversion"/>
  </si>
  <si>
    <t>风筝S</t>
    <phoneticPr fontId="1" type="noConversion"/>
  </si>
  <si>
    <t>伯劳鸟</t>
    <phoneticPr fontId="1" type="noConversion"/>
  </si>
  <si>
    <t>伯劳鸟P</t>
    <phoneticPr fontId="1" type="noConversion"/>
  </si>
  <si>
    <t>双子座</t>
    <phoneticPr fontId="1" type="noConversion"/>
  </si>
  <si>
    <t>塔尔苏斯</t>
    <phoneticPr fontId="1" type="noConversion"/>
  </si>
  <si>
    <t>女武神</t>
    <phoneticPr fontId="1" type="noConversion"/>
  </si>
  <si>
    <t>打捞平台</t>
    <phoneticPr fontId="1" type="noConversion"/>
  </si>
  <si>
    <t>执法者</t>
    <phoneticPr fontId="1" type="noConversion"/>
  </si>
  <si>
    <t>执法者P</t>
    <phoneticPr fontId="1" type="noConversion"/>
  </si>
  <si>
    <t>执法者XIV</t>
    <phoneticPr fontId="1" type="noConversion"/>
  </si>
  <si>
    <t>星云</t>
    <phoneticPr fontId="1" type="noConversion"/>
  </si>
  <si>
    <t>水牛</t>
    <phoneticPr fontId="1" type="noConversion"/>
  </si>
  <si>
    <t>水牛LC</t>
    <phoneticPr fontId="1" type="noConversion"/>
  </si>
  <si>
    <t>水牛P</t>
    <phoneticPr fontId="1" type="noConversion"/>
  </si>
  <si>
    <t>水牛TT</t>
    <phoneticPr fontId="1" type="noConversion"/>
  </si>
  <si>
    <t>猎犬A</t>
    <phoneticPr fontId="1" type="noConversion"/>
  </si>
  <si>
    <t>风筝Ａ</t>
    <phoneticPr fontId="1" type="noConversion"/>
  </si>
  <si>
    <t>水牛A</t>
    <phoneticPr fontId="1" type="noConversion"/>
  </si>
  <si>
    <t>破甲</t>
    <phoneticPr fontId="1" type="noConversion"/>
  </si>
  <si>
    <t>秃鹰</t>
    <phoneticPr fontId="1" type="noConversion"/>
  </si>
  <si>
    <t>美杜莎</t>
    <phoneticPr fontId="1" type="noConversion"/>
  </si>
  <si>
    <t>蝎尾狮</t>
    <phoneticPr fontId="1" type="noConversion"/>
  </si>
  <si>
    <t>蝎尾狮P</t>
    <phoneticPr fontId="1" type="noConversion"/>
  </si>
  <si>
    <t>赶牛人</t>
    <phoneticPr fontId="1" type="noConversion"/>
  </si>
  <si>
    <t>辉腾</t>
    <phoneticPr fontId="1" type="noConversion"/>
  </si>
  <si>
    <t>锤头</t>
    <phoneticPr fontId="1" type="noConversion"/>
  </si>
  <si>
    <t>预言者</t>
    <phoneticPr fontId="1" type="noConversion"/>
  </si>
  <si>
    <t>骡子</t>
    <phoneticPr fontId="1" type="noConversion"/>
  </si>
  <si>
    <t>骡子P</t>
    <phoneticPr fontId="1" type="noConversion"/>
  </si>
  <si>
    <t>魅影</t>
    <phoneticPr fontId="1" type="noConversion"/>
  </si>
  <si>
    <t>企业</t>
    <phoneticPr fontId="1" type="noConversion"/>
  </si>
  <si>
    <t>厄运</t>
    <phoneticPr fontId="1" type="noConversion"/>
  </si>
  <si>
    <t>巨像</t>
    <phoneticPr fontId="1" type="noConversion"/>
  </si>
  <si>
    <t>幽魂</t>
    <phoneticPr fontId="1" type="noConversion"/>
  </si>
  <si>
    <t>捍卫者</t>
    <phoneticPr fontId="1" type="noConversion"/>
  </si>
  <si>
    <t>星际线</t>
    <phoneticPr fontId="1" type="noConversion"/>
  </si>
  <si>
    <t>极光</t>
    <phoneticPr fontId="1" type="noConversion"/>
  </si>
  <si>
    <t>根除者</t>
    <phoneticPr fontId="1" type="noConversion"/>
  </si>
  <si>
    <t>根除者P</t>
    <phoneticPr fontId="1" type="noConversion"/>
  </si>
  <si>
    <t>狂怒</t>
    <phoneticPr fontId="1" type="noConversion"/>
  </si>
  <si>
    <t>狮鹫</t>
    <phoneticPr fontId="1" type="noConversion"/>
  </si>
  <si>
    <t>猎鹰</t>
    <phoneticPr fontId="1" type="noConversion"/>
  </si>
  <si>
    <t>猎鹰P</t>
    <phoneticPr fontId="1" type="noConversion"/>
  </si>
  <si>
    <t>猎鹰XIV</t>
    <phoneticPr fontId="1" type="noConversion"/>
  </si>
  <si>
    <t>统治者</t>
    <phoneticPr fontId="1" type="noConversion"/>
  </si>
  <si>
    <t>统治者XIV</t>
    <phoneticPr fontId="1" type="noConversion"/>
  </si>
  <si>
    <t>至高点</t>
    <phoneticPr fontId="1" type="noConversion"/>
  </si>
  <si>
    <t>苍鹭</t>
    <phoneticPr fontId="1" type="noConversion"/>
  </si>
  <si>
    <t>莫拉</t>
    <phoneticPr fontId="1" type="noConversion"/>
  </si>
  <si>
    <t>雄鹰</t>
    <phoneticPr fontId="1" type="noConversion"/>
  </si>
  <si>
    <t>雄鹰XIV</t>
    <phoneticPr fontId="1" type="noConversion"/>
  </si>
  <si>
    <t>典范</t>
    <phoneticPr fontId="1" type="noConversion"/>
  </si>
  <si>
    <t>军团</t>
    <phoneticPr fontId="1" type="noConversion"/>
  </si>
  <si>
    <t>军团XIV</t>
    <phoneticPr fontId="1" type="noConversion"/>
  </si>
  <si>
    <t>奥德赛</t>
    <phoneticPr fontId="1" type="noConversion"/>
  </si>
  <si>
    <t>征服者</t>
    <phoneticPr fontId="1" type="noConversion"/>
  </si>
  <si>
    <t>攻势</t>
    <phoneticPr fontId="1" type="noConversion"/>
  </si>
  <si>
    <t>攻势XIV</t>
    <phoneticPr fontId="1" type="noConversion"/>
  </si>
  <si>
    <t>星体</t>
    <phoneticPr fontId="1" type="noConversion"/>
  </si>
  <si>
    <t>普罗米修斯</t>
    <phoneticPr fontId="1" type="noConversion"/>
  </si>
  <si>
    <t>阿特拉斯</t>
    <phoneticPr fontId="1" type="noConversion"/>
  </si>
  <si>
    <t>舰船名称</t>
    <phoneticPr fontId="1" type="noConversion"/>
  </si>
  <si>
    <t>峰值时间</t>
    <phoneticPr fontId="1" type="noConversion"/>
  </si>
  <si>
    <t>宇宙速度</t>
    <phoneticPr fontId="1" type="noConversion"/>
  </si>
  <si>
    <t>护盾</t>
    <phoneticPr fontId="1" type="noConversion"/>
  </si>
  <si>
    <t>航速</t>
    <phoneticPr fontId="1" type="noConversion"/>
  </si>
  <si>
    <t>载货</t>
    <phoneticPr fontId="1" type="noConversion"/>
  </si>
  <si>
    <t>载员</t>
    <phoneticPr fontId="1" type="noConversion"/>
  </si>
  <si>
    <t>燃料</t>
    <phoneticPr fontId="1" type="noConversion"/>
  </si>
  <si>
    <t>结构</t>
    <phoneticPr fontId="1" type="noConversion"/>
  </si>
  <si>
    <t>装甲</t>
    <phoneticPr fontId="1" type="noConversion"/>
  </si>
  <si>
    <t>前盾</t>
    <phoneticPr fontId="1" type="noConversion"/>
  </si>
  <si>
    <t>无</t>
    <phoneticPr fontId="1" type="noConversion"/>
  </si>
  <si>
    <t>全盾</t>
    <phoneticPr fontId="1" type="noConversion"/>
  </si>
  <si>
    <t>力场</t>
    <phoneticPr fontId="1" type="noConversion"/>
  </si>
  <si>
    <t>相位</t>
    <phoneticPr fontId="1" type="noConversion"/>
  </si>
  <si>
    <t>平均值</t>
    <phoneticPr fontId="1" type="noConversion"/>
  </si>
  <si>
    <t>地面支援</t>
    <phoneticPr fontId="1" type="noConversion"/>
  </si>
  <si>
    <t>打捞</t>
    <phoneticPr fontId="1" type="noConversion"/>
  </si>
  <si>
    <t>拖船</t>
    <phoneticPr fontId="1" type="noConversion"/>
  </si>
  <si>
    <t>隐蔽货舱</t>
    <phoneticPr fontId="1" type="noConversion"/>
  </si>
  <si>
    <t>打捞、勘探</t>
    <phoneticPr fontId="1" type="noConversion"/>
  </si>
  <si>
    <t>勘探</t>
    <phoneticPr fontId="1" type="noConversion"/>
  </si>
  <si>
    <t>载人</t>
    <phoneticPr fontId="1" type="noConversion"/>
  </si>
  <si>
    <t>载货、燃料</t>
    <phoneticPr fontId="1" type="noConversion"/>
  </si>
  <si>
    <t>货船</t>
    <phoneticPr fontId="1" type="noConversion"/>
  </si>
  <si>
    <t>油船</t>
    <phoneticPr fontId="1" type="noConversion"/>
  </si>
  <si>
    <t>进阶地面支援</t>
    <phoneticPr fontId="1" type="noConversion"/>
  </si>
  <si>
    <t>最终舰队组成必备</t>
    <phoneticPr fontId="1" type="noConversion"/>
  </si>
  <si>
    <t>宇宙航速，大宗物流+2(民用)，增强驱动力场+2(单体)，军事化子系统+1(与大宗物流冲突)
公牛的驱动力场稳定器+1(舰队整体，可叠加)</t>
    <phoneticPr fontId="1" type="noConversion"/>
  </si>
  <si>
    <t>民用</t>
    <phoneticPr fontId="1" type="noConversion"/>
  </si>
  <si>
    <t>民用，高维护</t>
    <phoneticPr fontId="1" type="noConversion"/>
  </si>
  <si>
    <t>精密机械</t>
    <phoneticPr fontId="1" type="noConversion"/>
  </si>
  <si>
    <t>高维护</t>
    <phoneticPr fontId="1" type="noConversion"/>
  </si>
  <si>
    <t>载货，军事化</t>
    <phoneticPr fontId="1" type="noConversion"/>
  </si>
  <si>
    <t>穿梭机</t>
    <phoneticPr fontId="1" type="noConversion"/>
  </si>
  <si>
    <t>盾效</t>
    <phoneticPr fontId="1" type="noConversion"/>
  </si>
  <si>
    <t>定向</t>
    <phoneticPr fontId="1" type="noConversion"/>
  </si>
  <si>
    <t>——</t>
    <phoneticPr fontId="1" type="noConversion"/>
  </si>
  <si>
    <t>部署点</t>
    <phoneticPr fontId="1" type="noConversion"/>
  </si>
  <si>
    <t>装配点</t>
    <phoneticPr fontId="1" type="noConversion"/>
  </si>
  <si>
    <t>幅能容量</t>
    <phoneticPr fontId="1" type="noConversion"/>
  </si>
  <si>
    <t>幅能耗散</t>
    <phoneticPr fontId="1" type="noConversion"/>
  </si>
  <si>
    <t>装配思路</t>
    <phoneticPr fontId="1" type="noConversion"/>
  </si>
  <si>
    <t>高航速，侧重机动、生存，用于占点、骚扰、吸引、分散</t>
    <phoneticPr fontId="1" type="noConversion"/>
  </si>
  <si>
    <t>飞行甲板</t>
    <phoneticPr fontId="1" type="noConversion"/>
  </si>
  <si>
    <t>过渡用</t>
    <phoneticPr fontId="1" type="noConversion"/>
  </si>
  <si>
    <t>打捞必备船只</t>
    <phoneticPr fontId="1" type="noConversion"/>
  </si>
  <si>
    <t>水牛Mk2</t>
    <phoneticPr fontId="1" type="noConversion"/>
  </si>
  <si>
    <t>巨像Mk3</t>
    <phoneticPr fontId="1" type="noConversion"/>
  </si>
  <si>
    <t>阿特拉斯Mk2</t>
    <phoneticPr fontId="1" type="noConversion"/>
  </si>
  <si>
    <t>普罗米修斯Mk2</t>
    <phoneticPr fontId="1" type="noConversion"/>
  </si>
  <si>
    <t>黑市跑商有点用</t>
    <phoneticPr fontId="1" type="noConversion"/>
  </si>
  <si>
    <t>+</t>
    <phoneticPr fontId="1" type="noConversion"/>
  </si>
  <si>
    <t>-</t>
    <phoneticPr fontId="1" type="noConversion"/>
  </si>
  <si>
    <t>没什么用</t>
    <phoneticPr fontId="1" type="noConversion"/>
  </si>
  <si>
    <t>没盾就是烟花</t>
    <phoneticPr fontId="1" type="noConversion"/>
  </si>
  <si>
    <t>过渡用，有辉腾就换</t>
    <phoneticPr fontId="1" type="noConversion"/>
  </si>
  <si>
    <t>过渡用，有巨像就换</t>
    <phoneticPr fontId="1" type="noConversion"/>
  </si>
  <si>
    <t>过渡用，有阿特拉斯就换</t>
    <phoneticPr fontId="1" type="noConversion"/>
  </si>
  <si>
    <t>过渡用，有普罗米修斯就换</t>
    <phoneticPr fontId="1" type="noConversion"/>
  </si>
  <si>
    <t>载人没什么用</t>
    <phoneticPr fontId="1" type="noConversion"/>
  </si>
  <si>
    <t>一次性导弹架</t>
    <phoneticPr fontId="1" type="noConversion"/>
  </si>
  <si>
    <t>收藏品</t>
    <phoneticPr fontId="1" type="noConversion"/>
  </si>
  <si>
    <t>提高舰队宇宙航速，大船必备</t>
    <phoneticPr fontId="1" type="noConversion"/>
  </si>
  <si>
    <t>非至高点开局，前期过渡用</t>
    <phoneticPr fontId="1" type="noConversion"/>
  </si>
  <si>
    <t>可以用牧羊人过渡</t>
    <phoneticPr fontId="1" type="noConversion"/>
  </si>
  <si>
    <t>勘探有至高点，非至高点开局用牧羊人，或给辅助船只装插件||载人船没必要||地面支援船--魅影，地面战争需要</t>
    <phoneticPr fontId="1" type="noConversion"/>
  </si>
  <si>
    <t>高装甲、高结构，侧重加甲、减伤，但会降低机动性，用于抗线</t>
    <phoneticPr fontId="1" type="noConversion"/>
  </si>
  <si>
    <t>低盾效、高幅容、高耗散、高角度，侧重强盾、加幅容和耗散，用于输出</t>
    <phoneticPr fontId="1" type="noConversion"/>
  </si>
  <si>
    <t>又硬又慢的导弹架，巡洋舰能打出驱逐舰的水平</t>
    <phoneticPr fontId="1" type="noConversion"/>
  </si>
  <si>
    <t>多飞行甲板、低部署点、高装配点，用于航母海</t>
    <phoneticPr fontId="1" type="noConversion"/>
  </si>
  <si>
    <t>用于地面战争，魅影平替</t>
    <phoneticPr fontId="1" type="noConversion"/>
  </si>
  <si>
    <t>用于地面战争</t>
    <phoneticPr fontId="1" type="noConversion"/>
  </si>
  <si>
    <t>性价比</t>
    <phoneticPr fontId="1" type="noConversion"/>
  </si>
  <si>
    <t>可做廉价航母</t>
    <phoneticPr fontId="1" type="noConversion"/>
  </si>
  <si>
    <t>载人没什么用，性价比低，面板数值也差</t>
    <phoneticPr fontId="1" type="noConversion"/>
  </si>
  <si>
    <t>后备部署，极其优秀的战术系统，可惜装到了双子座上</t>
    <phoneticPr fontId="1" type="noConversion"/>
  </si>
  <si>
    <t>阿特能拉斯基</t>
    <phoneticPr fontId="1" type="noConversion"/>
  </si>
  <si>
    <t>高性价比，能欺负主力舰以下舰船，支援能力极强</t>
    <phoneticPr fontId="1" type="noConversion"/>
  </si>
  <si>
    <t>重甲，能欺负主力舰以下舰船，支援能力极强</t>
    <phoneticPr fontId="1" type="noConversion"/>
  </si>
  <si>
    <t>辅助舰船</t>
    <phoneticPr fontId="1" type="noConversion"/>
  </si>
  <si>
    <t>普罗满油斯基</t>
    <phoneticPr fontId="1" type="noConversion"/>
  </si>
  <si>
    <t>屏蔽货舱--水牛P，保持低怀疑度，记得开应答器，就没必要了</t>
    <phoneticPr fontId="1" type="noConversion"/>
  </si>
  <si>
    <t>与先锋无差别</t>
    <phoneticPr fontId="1" type="noConversion"/>
  </si>
  <si>
    <t>与小精灵无差别</t>
    <phoneticPr fontId="1" type="noConversion"/>
  </si>
  <si>
    <t>与征伐无差别</t>
    <phoneticPr fontId="1" type="noConversion"/>
  </si>
  <si>
    <t>与野狼无差别</t>
    <phoneticPr fontId="1" type="noConversion"/>
  </si>
  <si>
    <t>与执法者无差别</t>
    <phoneticPr fontId="1" type="noConversion"/>
  </si>
  <si>
    <t>与蝎尾狮无差别</t>
    <phoneticPr fontId="1" type="noConversion"/>
  </si>
  <si>
    <t>战术系统</t>
    <phoneticPr fontId="1" type="noConversion"/>
  </si>
  <si>
    <t>相位传送器</t>
    <phoneticPr fontId="1" type="noConversion"/>
  </si>
  <si>
    <t>烈焰驱动器</t>
    <phoneticPr fontId="1" type="noConversion"/>
  </si>
  <si>
    <t>特殊系统</t>
    <phoneticPr fontId="1" type="noConversion"/>
  </si>
  <si>
    <t>阻尼力场</t>
    <phoneticPr fontId="1" type="noConversion"/>
  </si>
  <si>
    <t>高速导弹挂架</t>
    <phoneticPr fontId="1" type="noConversion"/>
  </si>
  <si>
    <t>时流之壳</t>
    <phoneticPr fontId="1" type="noConversion"/>
  </si>
  <si>
    <t>热诱弹</t>
    <phoneticPr fontId="1" type="noConversion"/>
  </si>
  <si>
    <t>追踪热诱弹</t>
    <phoneticPr fontId="1" type="noConversion"/>
  </si>
  <si>
    <t>机动推进器</t>
    <phoneticPr fontId="1" type="noConversion"/>
  </si>
  <si>
    <t>加速装填器</t>
    <phoneticPr fontId="1" type="noConversion"/>
  </si>
  <si>
    <t>熵放大器</t>
    <phoneticPr fontId="1" type="noConversion"/>
  </si>
  <si>
    <t>等离子推进器</t>
    <phoneticPr fontId="1" type="noConversion"/>
  </si>
  <si>
    <t>终结指令</t>
    <phoneticPr fontId="1" type="noConversion"/>
  </si>
  <si>
    <t>机动推机器</t>
    <phoneticPr fontId="1" type="noConversion"/>
  </si>
  <si>
    <t>堡垒护盾</t>
    <phoneticPr fontId="1" type="noConversion"/>
  </si>
  <si>
    <t>闪现</t>
    <phoneticPr fontId="1" type="noConversion"/>
  </si>
  <si>
    <t>低效闪现</t>
    <phoneticPr fontId="1" type="noConversion"/>
  </si>
  <si>
    <t>EMP发生器</t>
    <phoneticPr fontId="1" type="noConversion"/>
  </si>
  <si>
    <t>等离子爆裂驱动器</t>
    <phoneticPr fontId="1" type="noConversion"/>
  </si>
  <si>
    <t>后备部署</t>
    <phoneticPr fontId="1" type="noConversion"/>
  </si>
  <si>
    <t>高效聚能系统</t>
    <phoneticPr fontId="1" type="noConversion"/>
  </si>
  <si>
    <t>罐式高射炮</t>
    <phoneticPr fontId="1" type="noConversion"/>
  </si>
  <si>
    <t>量子干扰</t>
    <phoneticPr fontId="1" type="noConversion"/>
  </si>
  <si>
    <t>空雷突袭</t>
    <phoneticPr fontId="1" type="noConversion"/>
  </si>
  <si>
    <t>高能聚焦系统</t>
    <phoneticPr fontId="1" type="noConversion"/>
  </si>
  <si>
    <t>导弹自动工厂</t>
    <phoneticPr fontId="1" type="noConversion"/>
  </si>
  <si>
    <t>目标馈送系统</t>
    <phoneticPr fontId="1" type="noConversion"/>
  </si>
  <si>
    <t>召回装置</t>
    <phoneticPr fontId="1" type="noConversion"/>
  </si>
  <si>
    <t>极高性价比，拥有不错的支援能力</t>
    <phoneticPr fontId="1" type="noConversion"/>
  </si>
  <si>
    <t>[暗影刺客]爆发偷屁股，优秀的相位护卫舰</t>
    <phoneticPr fontId="1" type="noConversion"/>
  </si>
  <si>
    <t>[笨蛋妖精]不会偷屁股的相位舰不是好相位舰</t>
    <phoneticPr fontId="1" type="noConversion"/>
  </si>
  <si>
    <t>[狂战士]高速重甲，极具攻击性，易炸，但战后能打捞，反复利用</t>
    <phoneticPr fontId="1" type="noConversion"/>
  </si>
  <si>
    <t>[枪豪]输出能力极强</t>
    <phoneticPr fontId="1" type="noConversion"/>
  </si>
  <si>
    <t>[暗影雷电法师]优秀的战术系统，瘫痪、爆发能力极强</t>
    <phoneticPr fontId="1" type="noConversion"/>
  </si>
  <si>
    <t>[时间法师]特殊且优秀的战术系统，生存能力不错</t>
    <phoneticPr fontId="1" type="noConversion"/>
  </si>
  <si>
    <t>[枪炮师]导弹发射架</t>
    <phoneticPr fontId="1" type="noConversion"/>
  </si>
  <si>
    <t>真炮灰</t>
    <phoneticPr fontId="1" type="noConversion"/>
  </si>
  <si>
    <t>极其优秀的顶尖护卫舰，远胜于斗士</t>
    <phoneticPr fontId="1" type="noConversion"/>
  </si>
  <si>
    <t>[光盾法坦]护盾非常硬，堪称绝对防御</t>
    <phoneticPr fontId="1" type="noConversion"/>
  </si>
  <si>
    <t>远逊于折磨</t>
    <phoneticPr fontId="1" type="noConversion"/>
  </si>
  <si>
    <t>远逊于阴影</t>
    <phoneticPr fontId="1" type="noConversion"/>
  </si>
  <si>
    <t>远逊于野狼</t>
    <phoneticPr fontId="1" type="noConversion"/>
  </si>
  <si>
    <t>[雷电法师]瘫痪能力不错，但面板数值有点低</t>
    <phoneticPr fontId="1" type="noConversion"/>
  </si>
  <si>
    <t>[暗隐战士]高爆发，瘫痪能力优秀</t>
    <phoneticPr fontId="1" type="noConversion"/>
  </si>
  <si>
    <t>[重枪兵]重火力，优秀的点防战术系统</t>
    <phoneticPr fontId="1" type="noConversion"/>
  </si>
  <si>
    <t>[投弹手]导弹快速发射架，但就一个中导弹槽</t>
    <phoneticPr fontId="1" type="noConversion"/>
  </si>
  <si>
    <t>海盗较为成功的改装，略胜于骡子</t>
    <phoneticPr fontId="1" type="noConversion"/>
  </si>
  <si>
    <t>[献祭召唤师]超高速，骚扰能力不错</t>
    <phoneticPr fontId="1" type="noConversion"/>
  </si>
  <si>
    <t>[重骑兵]重甲，高爆发，高输出，抗线能力优秀</t>
    <phoneticPr fontId="1" type="noConversion"/>
  </si>
  <si>
    <t>[秘术召唤师]优秀的战术系统，使其成为性价比最高的航母</t>
    <phoneticPr fontId="1" type="noConversion"/>
  </si>
  <si>
    <t>[幻影猎手]高速，抓单能力较强，但生存能力较差</t>
    <phoneticPr fontId="1" type="noConversion"/>
  </si>
  <si>
    <t>[幻影刺客]突击、生存能力优秀</t>
    <phoneticPr fontId="1" type="noConversion"/>
  </si>
  <si>
    <t>[轻骑兵]高速，突击、爆发能力优秀</t>
    <phoneticPr fontId="1" type="noConversion"/>
  </si>
  <si>
    <t>[光能猎杀者]持续爆发输出能力优秀</t>
    <phoneticPr fontId="1" type="noConversion"/>
  </si>
  <si>
    <t>[战场统治者]重甲、重火力，输出抗线能力优秀</t>
    <phoneticPr fontId="1" type="noConversion"/>
  </si>
  <si>
    <t>更高的数值，略胜于统治者</t>
    <phoneticPr fontId="1" type="noConversion"/>
  </si>
  <si>
    <t>更高的数值，略胜于执法者</t>
    <phoneticPr fontId="1" type="noConversion"/>
  </si>
  <si>
    <t>[暗影爆破师]相位诡雷，点防质检员</t>
    <phoneticPr fontId="1" type="noConversion"/>
  </si>
  <si>
    <t>特殊战术系统，要以战术系统为核心进行装配</t>
    <phoneticPr fontId="1" type="noConversion"/>
  </si>
  <si>
    <t>[重装召唤师]又硬又能打，还有一堆小弟</t>
    <phoneticPr fontId="1" type="noConversion"/>
  </si>
  <si>
    <t>[战场清道夫]爆发输出能力优秀</t>
    <phoneticPr fontId="1" type="noConversion"/>
  </si>
  <si>
    <t>海盗较还可以的改装，咯逊于根除者</t>
    <phoneticPr fontId="1" type="noConversion"/>
  </si>
  <si>
    <t>海盗还可以的改装，略逊于伯劳鸟</t>
    <phoneticPr fontId="1" type="noConversion"/>
  </si>
  <si>
    <t>[重装游侠]爆发输出能力一般</t>
    <phoneticPr fontId="1" type="noConversion"/>
  </si>
  <si>
    <t>略胜于雄鹰</t>
    <phoneticPr fontId="1" type="noConversion"/>
  </si>
  <si>
    <t>[丛林游侠]机动，能完全发挥出护卫舰的职能</t>
    <phoneticPr fontId="1" type="noConversion"/>
  </si>
  <si>
    <t>[狼骑士]高性价比，全能型选手,生存能力优秀，能完全发挥出护卫舰的职能</t>
    <phoneticPr fontId="1" type="noConversion"/>
  </si>
  <si>
    <t>[小战士]较均衡的护卫舰，没有优点，也没什么缺点</t>
    <phoneticPr fontId="1" type="noConversion"/>
  </si>
  <si>
    <t>[突击兵]突击、爆发能力还行</t>
    <phoneticPr fontId="1" type="noConversion"/>
  </si>
  <si>
    <t>[轻装游侠]输出能力一般</t>
    <phoneticPr fontId="1" type="noConversion"/>
  </si>
  <si>
    <t>海盗十分完美的改装，远胜于猎鹰</t>
    <phoneticPr fontId="1" type="noConversion"/>
  </si>
  <si>
    <t>十四军还可以的改装，介于猎鹰和猎鹰P之间</t>
    <phoneticPr fontId="1" type="noConversion"/>
  </si>
  <si>
    <t>[近战奥术师]超强电网，爆发输出能力极强</t>
    <phoneticPr fontId="1" type="noConversion"/>
  </si>
  <si>
    <t>[光能灭杀者]持续爆发输出能力非常优秀</t>
    <phoneticPr fontId="1" type="noConversion"/>
  </si>
  <si>
    <t>[火炮大师]大型导弹高速发射架，优秀的支援能力</t>
    <phoneticPr fontId="1" type="noConversion"/>
  </si>
  <si>
    <t>[光盾探路者]超强护盾，优秀输出，但是导弹槽使其旋转</t>
    <phoneticPr fontId="1" type="noConversion"/>
  </si>
  <si>
    <t>[召唤学徒]较普通的航母，支援能力还行</t>
    <phoneticPr fontId="1" type="noConversion"/>
  </si>
  <si>
    <t>[印记召唤师]战机增伤，支援能力优秀</t>
    <phoneticPr fontId="1" type="noConversion"/>
  </si>
  <si>
    <t>[要塞守望者]极度重甲，输出抗线能力超群</t>
    <phoneticPr fontId="1" type="noConversion"/>
  </si>
  <si>
    <t>十四军优秀的改装，远胜于攻势</t>
    <phoneticPr fontId="1" type="noConversion"/>
  </si>
  <si>
    <t>[阵地唤魔者]输出、抗线、支援能力极强</t>
    <phoneticPr fontId="1" type="noConversion"/>
  </si>
  <si>
    <t>十四军较为一般的改装，略逊于军团</t>
    <phoneticPr fontId="1" type="noConversion"/>
  </si>
  <si>
    <t>[神权超度者]极度强盾，超模输出</t>
    <phoneticPr fontId="1" type="noConversion"/>
  </si>
  <si>
    <t>个人评价(主观娱乐)</t>
    <phoneticPr fontId="1" type="noConversion"/>
  </si>
  <si>
    <t>[火控打击者]巨型导弹发射架，支援能力优秀</t>
    <phoneticPr fontId="1" type="noConversion"/>
  </si>
  <si>
    <t>[跃进奥术师]爆发输出能力优秀</t>
    <phoneticPr fontId="1" type="noConversion"/>
  </si>
  <si>
    <t>[光能执矛者]爆发、支援能力优秀</t>
    <phoneticPr fontId="1" type="noConversion"/>
  </si>
  <si>
    <t>[时空唤魔者]超模战术系统，极其优秀的支援打击能力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</si>
</sst>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" fontId="4" fillId="0" borderId="7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常规" xfId="0" builtinId="0"/>
  </cellStyles>
  <dxfs count="2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91C53F-B2FF-46BC-8549-431E7E00AAF4}" name="表5" displayName="表5" ref="A1:V24" totalsRowCount="1" headerRowDxfId="218" dataDxfId="216" totalsRowDxfId="214" headerRowBorderDxfId="217" tableBorderDxfId="215" totalsRowBorderDxfId="213">
  <sortState xmlns:xlrd2="http://schemas.microsoft.com/office/spreadsheetml/2017/richdata2" ref="A2:R23">
    <sortCondition descending="1" ref="M1:M23"/>
  </sortState>
  <tableColumns count="22">
    <tableColumn id="1" xr3:uid="{09F6A9F0-855A-4526-90B6-06424A7E1C8F}" name="舰船名称" totalsRowLabel="平均值" dataDxfId="212" totalsRowDxfId="211"/>
    <tableColumn id="15" xr3:uid="{5E4F1A3A-5244-457F-89CD-9E14CA86445A}" name="部署点" dataDxfId="210" totalsRowDxfId="209"/>
    <tableColumn id="16" xr3:uid="{2FFE7D0B-5BCA-43C0-BB34-EA7545760DA5}" name="装配点" dataDxfId="208" totalsRowDxfId="207"/>
    <tableColumn id="2" xr3:uid="{59F246C2-A23E-444E-A900-5BA77ED4D3C3}" name="峰值时间" dataDxfId="206" totalsRowDxfId="205"/>
    <tableColumn id="3" xr3:uid="{37E952E9-853B-4C65-A7AE-3437509DD9A4}" name="载货" dataDxfId="204" totalsRowDxfId="203"/>
    <tableColumn id="4" xr3:uid="{03B1F993-2F6B-4BC7-BE13-3B9D68C5F6DB}" name="载员" dataDxfId="202" totalsRowDxfId="201"/>
    <tableColumn id="5" xr3:uid="{BBF8CD29-64EF-4C2A-BD86-F26E63002B64}" name="燃料" dataDxfId="200" totalsRowDxfId="199"/>
    <tableColumn id="6" xr3:uid="{D8CB64AB-5405-4046-A881-17ECC69EB26D}" name="宇宙速度" dataDxfId="198" totalsRowDxfId="197"/>
    <tableColumn id="19" xr3:uid="{F116119C-6FEC-445C-8AE3-C198256158AE}" name="飞行甲板" dataDxfId="196" totalsRowDxfId="195"/>
    <tableColumn id="21" xr3:uid="{75A0F903-3BC7-4F11-B446-7CF637125E78}" name="战术系统" dataDxfId="194" totalsRowDxfId="193"/>
    <tableColumn id="22" xr3:uid="{DF8A893E-8833-456A-A7FE-15093012D379}" name="特殊系统" dataDxfId="192" totalsRowDxfId="191"/>
    <tableColumn id="7" xr3:uid="{69FAC4E9-46DB-41C7-BFCB-26A5564EA3CB}" name="结构" totalsRowFunction="custom" dataDxfId="190" totalsRowDxfId="189">
      <totalsRowFormula>AVERAGE(L2:L23)</totalsRowFormula>
    </tableColumn>
    <tableColumn id="8" xr3:uid="{501B44C0-D53C-4E8E-AAF3-B9AF1798F50B}" name="装甲" totalsRowFunction="custom" dataDxfId="188" totalsRowDxfId="187">
      <totalsRowFormula>AVERAGE(M2:M23)</totalsRowFormula>
    </tableColumn>
    <tableColumn id="9" xr3:uid="{4540FB8F-6761-4554-BF1A-55ADAA8CC0E5}" name="护盾" dataDxfId="186" totalsRowDxfId="185"/>
    <tableColumn id="13" xr3:uid="{8F5850DD-A0DF-4D00-9DD7-C8F15AB5A502}" name="盾效" dataDxfId="184" totalsRowDxfId="183"/>
    <tableColumn id="17" xr3:uid="{1F802845-40D2-4576-B395-74DDDDEF6C78}" name="幅能容量" dataDxfId="182" totalsRowDxfId="181"/>
    <tableColumn id="18" xr3:uid="{574E67E2-7E25-4227-ADF6-1A205B68AAD0}" name="幅能耗散" dataDxfId="180" totalsRowDxfId="179"/>
    <tableColumn id="10" xr3:uid="{B988D19A-3301-4996-9F32-98073A8A2DEC}" name="航速" totalsRowFunction="custom" dataDxfId="178" totalsRowDxfId="177">
      <totalsRowFormula>AVERAGE(R2:R23)</totalsRowFormula>
    </tableColumn>
    <tableColumn id="11" xr3:uid="{A79D1790-6B33-4ECA-917C-EE7412CE7AD4}" name="+" dataDxfId="176" totalsRowDxfId="175"/>
    <tableColumn id="12" xr3:uid="{2EF2B8E0-D648-4E23-819A-28C5AB5E1F05}" name="-" dataDxfId="174" totalsRowDxfId="173"/>
    <tableColumn id="14" xr3:uid="{0815080C-020C-4C94-906A-DF0AC81CB1CE}" name="个人评价(主观娱乐)" dataDxfId="172" totalsRowDxfId="171"/>
    <tableColumn id="20" xr3:uid="{13BF4CE2-DC07-4B5C-95E5-889A1D8E9BE8}" name="性价比" dataDxfId="170" totalsRowDxfId="169">
      <calculatedColumnFormula>表5[[#This Row],[装配点]]/表5[[#This Row],[部署点]]</calculatedColumnFormula>
    </tableColumn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D39A2A1-E914-4276-AF28-4BEA4AC84780}" name="表6" displayName="表6" ref="A1:U17" totalsRowCount="1" headerRowDxfId="159" dataDxfId="157" totalsRowDxfId="155" headerRowBorderDxfId="158" tableBorderDxfId="156" totalsRowBorderDxfId="154">
  <sortState xmlns:xlrd2="http://schemas.microsoft.com/office/spreadsheetml/2017/richdata2" ref="A2:Q16">
    <sortCondition descending="1" ref="L1:L16"/>
  </sortState>
  <tableColumns count="21">
    <tableColumn id="1" xr3:uid="{7F318C2B-81BC-4049-8ECC-80C9CB54097C}" name="舰船名称" totalsRowLabel="平均值" dataDxfId="153" totalsRowDxfId="152"/>
    <tableColumn id="15" xr3:uid="{0749CEA6-8BEC-4D12-B217-D137BE7C696E}" name="部署点" dataDxfId="151" totalsRowDxfId="150"/>
    <tableColumn id="16" xr3:uid="{24BA5FFD-99E3-40A0-B592-B360FEC3C178}" name="装配点" dataDxfId="149" totalsRowDxfId="148"/>
    <tableColumn id="2" xr3:uid="{496868B8-639B-49C5-8523-1F97632A6280}" name="峰值时间" dataDxfId="147" totalsRowDxfId="146"/>
    <tableColumn id="3" xr3:uid="{9042E3CC-7BAC-448A-98A1-D1335C9D70F2}" name="载货" dataDxfId="145" totalsRowDxfId="144"/>
    <tableColumn id="4" xr3:uid="{27C7C038-AD55-4C61-872C-00B970EFE71F}" name="载员" dataDxfId="143" totalsRowDxfId="142"/>
    <tableColumn id="5" xr3:uid="{11CEEF74-3733-47E7-A842-19B405FC2533}" name="燃料" dataDxfId="141" totalsRowDxfId="140"/>
    <tableColumn id="6" xr3:uid="{1A44D8B6-A968-4DCE-992C-DA9F2D1BFA15}" name="宇宙速度" dataDxfId="139" totalsRowDxfId="138"/>
    <tableColumn id="19" xr3:uid="{3442CC42-D100-4221-9D6F-0EF4D8E14198}" name="飞行甲板" dataDxfId="137" totalsRowDxfId="136"/>
    <tableColumn id="21" xr3:uid="{8CD68BEB-488E-497E-BFB4-6AE7B01BA1AC}" name="战术系统" dataDxfId="135" totalsRowDxfId="134"/>
    <tableColumn id="7" xr3:uid="{A5C5D034-3546-40B9-A5EC-AE199938EAEF}" name="结构" totalsRowFunction="custom" dataDxfId="133" totalsRowDxfId="132">
      <totalsRowFormula>AVERAGE(K2:K16)</totalsRowFormula>
    </tableColumn>
    <tableColumn id="8" xr3:uid="{19E841AB-8FB2-4A52-8509-3E9C5D387E15}" name="装甲" totalsRowFunction="custom" dataDxfId="131" totalsRowDxfId="130">
      <totalsRowFormula>AVERAGE(L2:L16)</totalsRowFormula>
    </tableColumn>
    <tableColumn id="9" xr3:uid="{45CFE9F0-94E7-41D6-83F1-0862A07FEAF2}" name="护盾" dataDxfId="129" totalsRowDxfId="128"/>
    <tableColumn id="13" xr3:uid="{46388BDC-8713-4EBD-B949-1ACB107CEDF8}" name="盾效" dataDxfId="127" totalsRowDxfId="126"/>
    <tableColumn id="17" xr3:uid="{20C5BACD-7BA9-4D05-BF5B-6B9146DC7F66}" name="幅能容量" dataDxfId="125" totalsRowDxfId="124"/>
    <tableColumn id="18" xr3:uid="{A6C5B673-E7C7-4B18-A9EB-0BF5C0A400D6}" name="幅能耗散" dataDxfId="123" totalsRowDxfId="122"/>
    <tableColumn id="10" xr3:uid="{51F2CD91-9F9F-4668-B18D-C533F6424964}" name="航速" totalsRowFunction="custom" dataDxfId="121" totalsRowDxfId="120">
      <totalsRowFormula>AVERAGE(Q2:Q16)</totalsRowFormula>
    </tableColumn>
    <tableColumn id="11" xr3:uid="{67BB82A0-6A4C-4EF0-AC94-ECB6EF232020}" name="+" dataDxfId="119" totalsRowDxfId="118"/>
    <tableColumn id="12" xr3:uid="{B3C08623-CB81-4DC5-BA9E-27D69A6E7235}" name="-" dataDxfId="117" totalsRowDxfId="116"/>
    <tableColumn id="14" xr3:uid="{95206473-3CA9-421E-AD69-0A0418F9CFA1}" name="个人评价(主观娱乐)" dataDxfId="115" totalsRowDxfId="114"/>
    <tableColumn id="20" xr3:uid="{AC876CBA-319B-49D2-8867-CC55A32B7407}" name="性价比" dataDxfId="113" totalsRowDxfId="112">
      <calculatedColumnFormula>表6[[#This Row],[装配点]]/表6[[#This Row],[部署点]]</calculatedColumnFormula>
    </tableColumn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C5710A3-67D6-4B6E-9F90-3B69C4AC32E2}" name="表7" displayName="表7" ref="A1:U19" totalsRowCount="1" headerRowDxfId="103" dataDxfId="101" totalsRowDxfId="99" headerRowBorderDxfId="102" tableBorderDxfId="100" totalsRowBorderDxfId="98">
  <sortState xmlns:xlrd2="http://schemas.microsoft.com/office/spreadsheetml/2017/richdata2" ref="A2:Q18">
    <sortCondition descending="1" ref="L1:L18"/>
  </sortState>
  <tableColumns count="21">
    <tableColumn id="1" xr3:uid="{4E094051-4F03-4113-90D2-68E01090D701}" name="舰船名称" totalsRowLabel="平均值" dataDxfId="97" totalsRowDxfId="96"/>
    <tableColumn id="15" xr3:uid="{5FAC2AE9-AA8B-4590-985D-578BCEBF302E}" name="部署点" dataDxfId="95" totalsRowDxfId="94"/>
    <tableColumn id="16" xr3:uid="{A5489DE2-DFC3-4D76-96FC-35BA6D44D479}" name="装配点" dataDxfId="93" totalsRowDxfId="92"/>
    <tableColumn id="2" xr3:uid="{0F6FAFA1-67B9-46CD-8E15-3D2FC9ED05C6}" name="峰值时间" dataDxfId="91" totalsRowDxfId="90"/>
    <tableColumn id="3" xr3:uid="{FEE0F535-003F-441F-A848-AA8F90D58559}" name="载货" dataDxfId="89" totalsRowDxfId="88"/>
    <tableColumn id="4" xr3:uid="{7A5ACA8E-9E49-4351-87FA-0BF391088FE3}" name="载员" dataDxfId="87" totalsRowDxfId="86"/>
    <tableColumn id="5" xr3:uid="{A8453346-9960-4065-A24E-C2352BD285B9}" name="燃料" dataDxfId="85" totalsRowDxfId="84"/>
    <tableColumn id="6" xr3:uid="{2E1910DA-7E33-4E32-B6D8-E5089CE957FB}" name="宇宙速度" dataDxfId="83" totalsRowDxfId="82"/>
    <tableColumn id="19" xr3:uid="{F5786171-7383-44F1-918A-F1844D56E742}" name="飞行甲板" dataDxfId="81" totalsRowDxfId="80"/>
    <tableColumn id="21" xr3:uid="{D09D0A22-52AF-4446-8E7A-5988CA5933BC}" name="战术系统" dataDxfId="79" totalsRowDxfId="78"/>
    <tableColumn id="7" xr3:uid="{1137A2A9-1909-4EDA-9C62-7EC086552280}" name="结构" totalsRowFunction="custom" dataDxfId="77" totalsRowDxfId="76">
      <totalsRowFormula>AVERAGE(K2:K18)</totalsRowFormula>
    </tableColumn>
    <tableColumn id="8" xr3:uid="{911B5D00-0EC8-4AAC-B3AB-CCA40C3F4839}" name="装甲" totalsRowFunction="custom" dataDxfId="75" totalsRowDxfId="74">
      <totalsRowFormula>AVERAGE(L2:L18)</totalsRowFormula>
    </tableColumn>
    <tableColumn id="9" xr3:uid="{42E8412A-9D23-4C0D-B71F-701B7EFBAC73}" name="护盾" dataDxfId="73" totalsRowDxfId="72"/>
    <tableColumn id="13" xr3:uid="{29D93C57-7247-4212-A38F-DAE6B77F3847}" name="盾效" dataDxfId="71" totalsRowDxfId="70"/>
    <tableColumn id="17" xr3:uid="{36E95EE2-3CDB-4493-ACBC-2BB6D2670FA5}" name="幅能容量" dataDxfId="69" totalsRowDxfId="68"/>
    <tableColumn id="18" xr3:uid="{AFA4BAEB-16BA-4B30-848E-174FDDC80DDD}" name="幅能耗散" dataDxfId="67" totalsRowDxfId="66"/>
    <tableColumn id="10" xr3:uid="{78A87F89-A680-48B7-9DE1-776D2F1DEE81}" name="航速" totalsRowFunction="custom" dataDxfId="65" totalsRowDxfId="64">
      <totalsRowFormula>AVERAGE(Q2:Q18)</totalsRowFormula>
    </tableColumn>
    <tableColumn id="11" xr3:uid="{34DAA9A4-2C52-438A-8280-E98A1107DC09}" name="+" dataDxfId="63" totalsRowDxfId="62"/>
    <tableColumn id="12" xr3:uid="{3A28F97E-3D32-4214-BC14-53CDD7E85570}" name="-" dataDxfId="61" totalsRowDxfId="60"/>
    <tableColumn id="14" xr3:uid="{FEED9738-EE48-499C-89DC-647F9EA64D34}" name="个人评价(主观娱乐)" dataDxfId="59" totalsRowDxfId="58"/>
    <tableColumn id="20" xr3:uid="{8A62144F-A50A-4F44-8B1D-ABEA66865146}" name="性价比" dataDxfId="57" totalsRowDxfId="56">
      <calculatedColumnFormula>表7[[#This Row],[装配点]]/表7[[#This Row],[部署点]]</calculatedColumnFormula>
    </tableColumn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CE4AFF7-95D7-4AB6-9318-6C4BC3996D71}" name="表8" displayName="表8" ref="A1:U10" totalsRowCount="1" headerRowDxfId="47" dataDxfId="45" totalsRowDxfId="43" headerRowBorderDxfId="46" tableBorderDxfId="44" totalsRowBorderDxfId="42">
  <sortState xmlns:xlrd2="http://schemas.microsoft.com/office/spreadsheetml/2017/richdata2" ref="A2:Q9">
    <sortCondition descending="1" ref="L1:L9"/>
  </sortState>
  <tableColumns count="21">
    <tableColumn id="1" xr3:uid="{8E884408-D7C7-4AD0-92E8-AF252D1B398D}" name="舰船名称" totalsRowLabel="平均值" dataDxfId="41" totalsRowDxfId="40"/>
    <tableColumn id="15" xr3:uid="{C1C24E90-2C46-41FB-A164-026426ABAA01}" name="部署点" dataDxfId="39" totalsRowDxfId="38"/>
    <tableColumn id="16" xr3:uid="{35B2909E-F534-4218-B413-F11A9C7D7D37}" name="装配点" dataDxfId="37" totalsRowDxfId="36"/>
    <tableColumn id="2" xr3:uid="{D7446165-12E5-43C7-A1C2-7E8F32D36527}" name="峰值时间" dataDxfId="35" totalsRowDxfId="34"/>
    <tableColumn id="3" xr3:uid="{7B8DA7D5-5B8C-44C6-A671-783A2489EB22}" name="载货" dataDxfId="33" totalsRowDxfId="32"/>
    <tableColumn id="4" xr3:uid="{EE40AD37-7988-4837-ADBC-3C025ECC469C}" name="载员" dataDxfId="31" totalsRowDxfId="30"/>
    <tableColumn id="5" xr3:uid="{2B5777F9-89D8-46B0-A5A7-202106F18416}" name="燃料" dataDxfId="29" totalsRowDxfId="28"/>
    <tableColumn id="6" xr3:uid="{5078A934-B606-42A9-8F86-D8156FA6766E}" name="宇宙速度" dataDxfId="27" totalsRowDxfId="26"/>
    <tableColumn id="19" xr3:uid="{C42E91BB-4CD4-4F83-9B31-D02DA547DE88}" name="飞行甲板" dataDxfId="25" totalsRowDxfId="24"/>
    <tableColumn id="21" xr3:uid="{4FC8AC34-19E7-4CAE-94BA-4EBD81FCBD5A}" name="战术系统" dataDxfId="23" totalsRowDxfId="22"/>
    <tableColumn id="7" xr3:uid="{5BC996A0-3874-4177-A2BB-88549C1E07AB}" name="结构" totalsRowFunction="custom" dataDxfId="21" totalsRowDxfId="20">
      <totalsRowFormula>AVERAGE(K2:K9)</totalsRowFormula>
    </tableColumn>
    <tableColumn id="8" xr3:uid="{21A852A6-E06C-4080-9C9D-F0AB4AC290EF}" name="装甲" totalsRowFunction="custom" dataDxfId="19" totalsRowDxfId="18">
      <totalsRowFormula>AVERAGE(L2:L9)</totalsRowFormula>
    </tableColumn>
    <tableColumn id="9" xr3:uid="{A67FC248-4900-4CD1-805D-BC0D28FF9446}" name="护盾" dataDxfId="17" totalsRowDxfId="16"/>
    <tableColumn id="13" xr3:uid="{BC73C67F-8B08-4CE4-BD7D-65887262C1A1}" name="盾效" dataDxfId="15" totalsRowDxfId="14"/>
    <tableColumn id="17" xr3:uid="{D82800E2-6F5D-4A60-85AB-E02C0B863D48}" name="幅能容量" dataDxfId="13" totalsRowDxfId="12"/>
    <tableColumn id="18" xr3:uid="{0C93C8AD-8A63-4AEA-B010-66A9B442B344}" name="幅能耗散" dataDxfId="11" totalsRowDxfId="10"/>
    <tableColumn id="10" xr3:uid="{305D619E-6397-463D-BFE4-8459E8B564AE}" name="航速" totalsRowFunction="custom" dataDxfId="9" totalsRowDxfId="8">
      <totalsRowFormula>AVERAGE(Q2:Q9)</totalsRowFormula>
    </tableColumn>
    <tableColumn id="11" xr3:uid="{55995AC0-FBE9-4D7E-A30B-F083554ADBED}" name="+" dataDxfId="7" totalsRowDxfId="6"/>
    <tableColumn id="12" xr3:uid="{ADBA77A2-A3F7-4F83-847E-5651A8C9CF1E}" name="-" dataDxfId="5" totalsRowDxfId="4"/>
    <tableColumn id="14" xr3:uid="{2D908611-2E07-46A0-B2C7-7CCAE710D82B}" name="个人评价(主观娱乐)" dataDxfId="3" totalsRowDxfId="2"/>
    <tableColumn id="20" xr3:uid="{C9D9A97E-121C-4746-9F93-91E4F0BEF36A}" name="性价比" dataDxfId="1" totalsRowDxfId="0">
      <calculatedColumnFormula>表8[[#This Row],[装配点]]/表8[[#This Row],[部署点]]</calculatedColumn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zoomScaleNormal="100" workbookViewId="0">
      <pane ySplit="1" topLeftCell="A2" activePane="bottomLeft" state="frozen"/>
      <selection pane="bottomLeft" activeCell="Y12" sqref="Y12"/>
    </sheetView>
  </sheetViews>
  <sheetFormatPr defaultRowHeight="16.5" x14ac:dyDescent="0.2"/>
  <cols>
    <col min="1" max="1" width="8" style="10" bestFit="1" customWidth="1"/>
    <col min="2" max="3" width="6.375" style="10" bestFit="1" customWidth="1"/>
    <col min="4" max="4" width="8" style="10" bestFit="1" customWidth="1"/>
    <col min="5" max="7" width="4.75" style="10" bestFit="1" customWidth="1"/>
    <col min="8" max="9" width="8" style="10" bestFit="1" customWidth="1"/>
    <col min="10" max="10" width="11.375" style="26" bestFit="1" customWidth="1"/>
    <col min="11" max="11" width="8" style="26" bestFit="1" customWidth="1"/>
    <col min="12" max="12" width="5.5" style="10" bestFit="1" customWidth="1"/>
    <col min="13" max="14" width="4.75" style="10" bestFit="1" customWidth="1"/>
    <col min="15" max="15" width="5" style="10" bestFit="1" customWidth="1"/>
    <col min="16" max="17" width="8" style="10" bestFit="1" customWidth="1"/>
    <col min="18" max="18" width="4.75" style="10" bestFit="1" customWidth="1"/>
    <col min="19" max="19" width="9.625" style="10" bestFit="1" customWidth="1"/>
    <col min="20" max="20" width="11.375" style="10" bestFit="1" customWidth="1"/>
    <col min="21" max="21" width="59.75" style="10" bestFit="1" customWidth="1"/>
    <col min="22" max="22" width="8.25" style="12" bestFit="1" customWidth="1"/>
    <col min="23" max="16384" width="9" style="10"/>
  </cols>
  <sheetData>
    <row r="1" spans="1:22" s="20" customFormat="1" x14ac:dyDescent="0.2">
      <c r="A1" s="9" t="s">
        <v>97</v>
      </c>
      <c r="B1" s="9" t="s">
        <v>135</v>
      </c>
      <c r="C1" s="9" t="s">
        <v>136</v>
      </c>
      <c r="D1" s="9" t="s">
        <v>98</v>
      </c>
      <c r="E1" s="9" t="s">
        <v>102</v>
      </c>
      <c r="F1" s="9" t="s">
        <v>103</v>
      </c>
      <c r="G1" s="9" t="s">
        <v>104</v>
      </c>
      <c r="H1" s="9" t="s">
        <v>99</v>
      </c>
      <c r="I1" s="9" t="s">
        <v>141</v>
      </c>
      <c r="J1" s="22" t="s">
        <v>186</v>
      </c>
      <c r="K1" s="22" t="s">
        <v>189</v>
      </c>
      <c r="L1" s="9" t="s">
        <v>105</v>
      </c>
      <c r="M1" s="9" t="s">
        <v>106</v>
      </c>
      <c r="N1" s="9" t="s">
        <v>100</v>
      </c>
      <c r="O1" s="9" t="s">
        <v>132</v>
      </c>
      <c r="P1" s="9" t="s">
        <v>137</v>
      </c>
      <c r="Q1" s="9" t="s">
        <v>138</v>
      </c>
      <c r="R1" s="9" t="s">
        <v>101</v>
      </c>
      <c r="S1" s="9" t="s">
        <v>149</v>
      </c>
      <c r="T1" s="9" t="s">
        <v>150</v>
      </c>
      <c r="U1" s="19" t="s">
        <v>270</v>
      </c>
      <c r="V1" s="23" t="s">
        <v>170</v>
      </c>
    </row>
    <row r="2" spans="1:22" x14ac:dyDescent="0.2">
      <c r="A2" s="8" t="s">
        <v>1</v>
      </c>
      <c r="B2" s="8">
        <v>6</v>
      </c>
      <c r="C2" s="8">
        <v>60</v>
      </c>
      <c r="D2" s="8">
        <v>300</v>
      </c>
      <c r="E2" s="8">
        <v>50</v>
      </c>
      <c r="F2" s="8">
        <v>50</v>
      </c>
      <c r="G2" s="8">
        <v>30</v>
      </c>
      <c r="H2" s="8">
        <v>10</v>
      </c>
      <c r="I2" s="8"/>
      <c r="J2" s="14" t="s">
        <v>188</v>
      </c>
      <c r="K2" s="14" t="s">
        <v>190</v>
      </c>
      <c r="L2" s="8">
        <v>3000</v>
      </c>
      <c r="M2" s="8">
        <v>600</v>
      </c>
      <c r="N2" s="8" t="s">
        <v>110</v>
      </c>
      <c r="O2" s="8" t="s">
        <v>134</v>
      </c>
      <c r="P2" s="8">
        <v>2000</v>
      </c>
      <c r="Q2" s="8">
        <v>150</v>
      </c>
      <c r="R2" s="8">
        <v>135</v>
      </c>
      <c r="S2" s="11"/>
      <c r="T2" s="11"/>
      <c r="U2" s="11" t="s">
        <v>218</v>
      </c>
      <c r="V2" s="11">
        <f>表5[[#This Row],[装配点]]/表5[[#This Row],[部署点]]</f>
        <v>10</v>
      </c>
    </row>
    <row r="3" spans="1:22" x14ac:dyDescent="0.2">
      <c r="A3" s="8" t="s">
        <v>2</v>
      </c>
      <c r="B3" s="8">
        <v>6</v>
      </c>
      <c r="C3" s="8">
        <v>60</v>
      </c>
      <c r="D3" s="8">
        <v>300</v>
      </c>
      <c r="E3" s="8">
        <v>50</v>
      </c>
      <c r="F3" s="8">
        <v>50</v>
      </c>
      <c r="G3" s="8">
        <v>30</v>
      </c>
      <c r="H3" s="8">
        <v>10</v>
      </c>
      <c r="I3" s="8"/>
      <c r="J3" s="14" t="s">
        <v>188</v>
      </c>
      <c r="K3" s="14" t="s">
        <v>190</v>
      </c>
      <c r="L3" s="8">
        <v>3000</v>
      </c>
      <c r="M3" s="8">
        <v>600</v>
      </c>
      <c r="N3" s="8" t="s">
        <v>110</v>
      </c>
      <c r="O3" s="8" t="s">
        <v>134</v>
      </c>
      <c r="P3" s="8">
        <v>2000</v>
      </c>
      <c r="Q3" s="8">
        <v>150</v>
      </c>
      <c r="R3" s="8">
        <v>135</v>
      </c>
      <c r="S3" s="11"/>
      <c r="T3" s="11"/>
      <c r="U3" s="11" t="s">
        <v>180</v>
      </c>
      <c r="V3" s="11">
        <f>表5[[#This Row],[装配点]]/表5[[#This Row],[部署点]]</f>
        <v>10</v>
      </c>
    </row>
    <row r="4" spans="1:22" x14ac:dyDescent="0.2">
      <c r="A4" s="8" t="s">
        <v>24</v>
      </c>
      <c r="B4" s="8">
        <v>4</v>
      </c>
      <c r="C4" s="8">
        <v>55</v>
      </c>
      <c r="D4" s="8">
        <v>240</v>
      </c>
      <c r="E4" s="8">
        <v>50</v>
      </c>
      <c r="F4" s="8">
        <v>50</v>
      </c>
      <c r="G4" s="8">
        <v>25</v>
      </c>
      <c r="H4" s="8">
        <v>10</v>
      </c>
      <c r="I4" s="8"/>
      <c r="J4" s="14" t="s">
        <v>190</v>
      </c>
      <c r="K4" s="14"/>
      <c r="L4" s="8">
        <v>2250</v>
      </c>
      <c r="M4" s="8">
        <v>500</v>
      </c>
      <c r="N4" s="8" t="s">
        <v>109</v>
      </c>
      <c r="O4" s="8">
        <v>0.8</v>
      </c>
      <c r="P4" s="8">
        <v>2200</v>
      </c>
      <c r="Q4" s="8">
        <v>175</v>
      </c>
      <c r="R4" s="8">
        <v>120</v>
      </c>
      <c r="S4" s="11"/>
      <c r="T4" s="11"/>
      <c r="U4" s="11" t="s">
        <v>253</v>
      </c>
      <c r="V4" s="11">
        <f>表5[[#This Row],[装配点]]/表5[[#This Row],[部署点]]</f>
        <v>13.75</v>
      </c>
    </row>
    <row r="5" spans="1:22" x14ac:dyDescent="0.2">
      <c r="A5" s="8" t="s">
        <v>17</v>
      </c>
      <c r="B5" s="8">
        <v>5</v>
      </c>
      <c r="C5" s="8">
        <v>50</v>
      </c>
      <c r="D5" s="8">
        <v>300</v>
      </c>
      <c r="E5" s="8">
        <v>40</v>
      </c>
      <c r="F5" s="8">
        <v>30</v>
      </c>
      <c r="G5" s="8">
        <v>20</v>
      </c>
      <c r="H5" s="8">
        <v>9</v>
      </c>
      <c r="I5" s="8"/>
      <c r="J5" s="14" t="s">
        <v>195</v>
      </c>
      <c r="K5" s="14"/>
      <c r="L5" s="8">
        <v>2000</v>
      </c>
      <c r="M5" s="8">
        <v>450</v>
      </c>
      <c r="N5" s="8" t="s">
        <v>107</v>
      </c>
      <c r="O5" s="8">
        <v>0.8</v>
      </c>
      <c r="P5" s="8">
        <v>3000</v>
      </c>
      <c r="Q5" s="8">
        <v>250</v>
      </c>
      <c r="R5" s="8">
        <v>100</v>
      </c>
      <c r="S5" s="11"/>
      <c r="T5" s="11"/>
      <c r="U5" s="11" t="s">
        <v>252</v>
      </c>
      <c r="V5" s="11">
        <f>表5[[#This Row],[装配点]]/表5[[#This Row],[部署点]]</f>
        <v>10</v>
      </c>
    </row>
    <row r="6" spans="1:22" x14ac:dyDescent="0.2">
      <c r="A6" s="8" t="s">
        <v>18</v>
      </c>
      <c r="B6" s="8">
        <v>5</v>
      </c>
      <c r="C6" s="8">
        <v>60</v>
      </c>
      <c r="D6" s="8">
        <v>300</v>
      </c>
      <c r="E6" s="8">
        <v>40</v>
      </c>
      <c r="F6" s="8">
        <v>30</v>
      </c>
      <c r="G6" s="8">
        <v>20</v>
      </c>
      <c r="H6" s="8">
        <v>9</v>
      </c>
      <c r="I6" s="8"/>
      <c r="J6" s="14" t="s">
        <v>198</v>
      </c>
      <c r="K6" s="14"/>
      <c r="L6" s="8">
        <v>2200</v>
      </c>
      <c r="M6" s="8">
        <v>450</v>
      </c>
      <c r="N6" s="8" t="s">
        <v>107</v>
      </c>
      <c r="O6" s="8">
        <v>0.8</v>
      </c>
      <c r="P6" s="8">
        <v>3000</v>
      </c>
      <c r="Q6" s="8">
        <v>250</v>
      </c>
      <c r="R6" s="8">
        <v>100</v>
      </c>
      <c r="S6" s="11"/>
      <c r="T6" s="11"/>
      <c r="U6" s="11" t="s">
        <v>224</v>
      </c>
      <c r="V6" s="11">
        <f>表5[[#This Row],[装配点]]/表5[[#This Row],[部署点]]</f>
        <v>12</v>
      </c>
    </row>
    <row r="7" spans="1:22" x14ac:dyDescent="0.2">
      <c r="A7" s="8" t="s">
        <v>15</v>
      </c>
      <c r="B7" s="8">
        <v>10</v>
      </c>
      <c r="C7" s="8">
        <v>55</v>
      </c>
      <c r="D7" s="8">
        <v>180</v>
      </c>
      <c r="E7" s="8">
        <v>25</v>
      </c>
      <c r="F7" s="8">
        <v>10</v>
      </c>
      <c r="G7" s="8">
        <v>50</v>
      </c>
      <c r="H7" s="8">
        <v>10</v>
      </c>
      <c r="I7" s="8"/>
      <c r="J7" s="14" t="s">
        <v>197</v>
      </c>
      <c r="K7" s="14"/>
      <c r="L7" s="8">
        <v>1500</v>
      </c>
      <c r="M7" s="8">
        <v>400</v>
      </c>
      <c r="N7" s="8" t="s">
        <v>111</v>
      </c>
      <c r="O7" s="8" t="s">
        <v>134</v>
      </c>
      <c r="P7" s="8">
        <v>3000</v>
      </c>
      <c r="Q7" s="8">
        <v>400</v>
      </c>
      <c r="R7" s="8">
        <v>165</v>
      </c>
      <c r="S7" s="11"/>
      <c r="T7" s="11" t="s">
        <v>128</v>
      </c>
      <c r="U7" s="11" t="s">
        <v>216</v>
      </c>
      <c r="V7" s="11">
        <f>表5[[#This Row],[装配点]]/表5[[#This Row],[部署点]]</f>
        <v>5.5</v>
      </c>
    </row>
    <row r="8" spans="1:22" x14ac:dyDescent="0.2">
      <c r="A8" s="8" t="s">
        <v>16</v>
      </c>
      <c r="B8" s="8">
        <v>6</v>
      </c>
      <c r="C8" s="8">
        <v>40</v>
      </c>
      <c r="D8" s="8">
        <v>180</v>
      </c>
      <c r="E8" s="8">
        <v>25</v>
      </c>
      <c r="F8" s="8">
        <v>10</v>
      </c>
      <c r="G8" s="8">
        <v>50</v>
      </c>
      <c r="H8" s="8">
        <v>10</v>
      </c>
      <c r="I8" s="8"/>
      <c r="J8" s="14" t="s">
        <v>197</v>
      </c>
      <c r="K8" s="14"/>
      <c r="L8" s="8">
        <v>1500</v>
      </c>
      <c r="M8" s="8">
        <v>400</v>
      </c>
      <c r="N8" s="8" t="s">
        <v>111</v>
      </c>
      <c r="O8" s="8" t="s">
        <v>134</v>
      </c>
      <c r="P8" s="8">
        <v>3000</v>
      </c>
      <c r="Q8" s="8">
        <v>400</v>
      </c>
      <c r="R8" s="8">
        <v>165</v>
      </c>
      <c r="S8" s="11"/>
      <c r="T8" s="11" t="s">
        <v>128</v>
      </c>
      <c r="U8" s="11" t="s">
        <v>226</v>
      </c>
      <c r="V8" s="11">
        <f>表5[[#This Row],[装配点]]/表5[[#This Row],[部署点]]</f>
        <v>6.666666666666667</v>
      </c>
    </row>
    <row r="9" spans="1:22" x14ac:dyDescent="0.2">
      <c r="A9" s="8" t="s">
        <v>31</v>
      </c>
      <c r="B9" s="8">
        <v>8</v>
      </c>
      <c r="C9" s="8">
        <v>50</v>
      </c>
      <c r="D9" s="8">
        <v>180</v>
      </c>
      <c r="E9" s="8">
        <v>25</v>
      </c>
      <c r="F9" s="8">
        <v>15</v>
      </c>
      <c r="G9" s="8">
        <v>50</v>
      </c>
      <c r="H9" s="8">
        <v>10</v>
      </c>
      <c r="I9" s="8"/>
      <c r="J9" s="14" t="s">
        <v>204</v>
      </c>
      <c r="K9" s="14"/>
      <c r="L9" s="8">
        <v>1750</v>
      </c>
      <c r="M9" s="8">
        <v>400</v>
      </c>
      <c r="N9" s="8" t="s">
        <v>111</v>
      </c>
      <c r="O9" s="8" t="s">
        <v>134</v>
      </c>
      <c r="P9" s="8">
        <v>2500</v>
      </c>
      <c r="Q9" s="8">
        <v>300</v>
      </c>
      <c r="R9" s="8">
        <v>165</v>
      </c>
      <c r="S9" s="11"/>
      <c r="T9" s="11" t="s">
        <v>128</v>
      </c>
      <c r="U9" s="11" t="s">
        <v>220</v>
      </c>
      <c r="V9" s="11">
        <f>表5[[#This Row],[装配点]]/表5[[#This Row],[部署点]]</f>
        <v>6.25</v>
      </c>
    </row>
    <row r="10" spans="1:22" x14ac:dyDescent="0.2">
      <c r="A10" s="8" t="s">
        <v>32</v>
      </c>
      <c r="B10" s="8">
        <v>6</v>
      </c>
      <c r="C10" s="8">
        <v>35</v>
      </c>
      <c r="D10" s="8">
        <v>180</v>
      </c>
      <c r="E10" s="8">
        <v>25</v>
      </c>
      <c r="F10" s="8">
        <v>15</v>
      </c>
      <c r="G10" s="8">
        <v>50</v>
      </c>
      <c r="H10" s="8">
        <v>10</v>
      </c>
      <c r="I10" s="8"/>
      <c r="J10" s="14" t="s">
        <v>204</v>
      </c>
      <c r="K10" s="14"/>
      <c r="L10" s="8">
        <v>1750</v>
      </c>
      <c r="M10" s="8">
        <v>400</v>
      </c>
      <c r="N10" s="8" t="s">
        <v>111</v>
      </c>
      <c r="O10" s="8" t="s">
        <v>134</v>
      </c>
      <c r="P10" s="8">
        <v>2500</v>
      </c>
      <c r="Q10" s="8">
        <v>300</v>
      </c>
      <c r="R10" s="8">
        <v>165</v>
      </c>
      <c r="S10" s="11"/>
      <c r="T10" s="11" t="s">
        <v>128</v>
      </c>
      <c r="U10" s="11" t="s">
        <v>227</v>
      </c>
      <c r="V10" s="11">
        <f>表5[[#This Row],[装配点]]/表5[[#This Row],[部署点]]</f>
        <v>5.833333333333333</v>
      </c>
    </row>
    <row r="11" spans="1:22" x14ac:dyDescent="0.2">
      <c r="A11" s="8" t="s">
        <v>9</v>
      </c>
      <c r="B11" s="8">
        <v>6</v>
      </c>
      <c r="C11" s="8">
        <v>35</v>
      </c>
      <c r="D11" s="8">
        <v>180</v>
      </c>
      <c r="E11" s="8">
        <v>10</v>
      </c>
      <c r="F11" s="8">
        <v>10</v>
      </c>
      <c r="G11" s="8">
        <v>20</v>
      </c>
      <c r="H11" s="8">
        <v>9</v>
      </c>
      <c r="I11" s="8"/>
      <c r="J11" s="14" t="s">
        <v>193</v>
      </c>
      <c r="K11" s="14"/>
      <c r="L11" s="8">
        <v>2000</v>
      </c>
      <c r="M11" s="8">
        <v>350</v>
      </c>
      <c r="N11" s="8" t="s">
        <v>111</v>
      </c>
      <c r="O11" s="8" t="s">
        <v>134</v>
      </c>
      <c r="P11" s="8">
        <v>1200</v>
      </c>
      <c r="Q11" s="8">
        <v>160</v>
      </c>
      <c r="R11" s="8">
        <v>90</v>
      </c>
      <c r="S11" s="11"/>
      <c r="T11" s="11" t="s">
        <v>128</v>
      </c>
      <c r="U11" s="11" t="s">
        <v>217</v>
      </c>
      <c r="V11" s="11">
        <f>表5[[#This Row],[装配点]]/表5[[#This Row],[部署点]]</f>
        <v>5.833333333333333</v>
      </c>
    </row>
    <row r="12" spans="1:22" x14ac:dyDescent="0.2">
      <c r="A12" s="8" t="s">
        <v>10</v>
      </c>
      <c r="B12" s="8">
        <v>6</v>
      </c>
      <c r="C12" s="8">
        <v>35</v>
      </c>
      <c r="D12" s="8">
        <v>180</v>
      </c>
      <c r="E12" s="8">
        <v>10</v>
      </c>
      <c r="F12" s="8">
        <v>10</v>
      </c>
      <c r="G12" s="8">
        <v>20</v>
      </c>
      <c r="H12" s="8">
        <v>9</v>
      </c>
      <c r="I12" s="8"/>
      <c r="J12" s="14" t="s">
        <v>193</v>
      </c>
      <c r="K12" s="14"/>
      <c r="L12" s="8">
        <v>2000</v>
      </c>
      <c r="M12" s="8">
        <v>350</v>
      </c>
      <c r="N12" s="8" t="s">
        <v>111</v>
      </c>
      <c r="O12" s="8" t="s">
        <v>134</v>
      </c>
      <c r="P12" s="8">
        <v>1200</v>
      </c>
      <c r="Q12" s="8">
        <v>160</v>
      </c>
      <c r="R12" s="8">
        <v>90</v>
      </c>
      <c r="S12" s="11"/>
      <c r="T12" s="11" t="s">
        <v>128</v>
      </c>
      <c r="U12" s="11" t="s">
        <v>181</v>
      </c>
      <c r="V12" s="11">
        <f>表5[[#This Row],[装配点]]/表5[[#This Row],[部署点]]</f>
        <v>5.833333333333333</v>
      </c>
    </row>
    <row r="13" spans="1:22" x14ac:dyDescent="0.2">
      <c r="A13" s="8" t="s">
        <v>12</v>
      </c>
      <c r="B13" s="8">
        <v>4</v>
      </c>
      <c r="C13" s="8">
        <v>55</v>
      </c>
      <c r="D13" s="8">
        <v>240</v>
      </c>
      <c r="E13" s="8">
        <v>40</v>
      </c>
      <c r="F13" s="8">
        <v>50</v>
      </c>
      <c r="G13" s="8">
        <v>25</v>
      </c>
      <c r="H13" s="8">
        <v>10</v>
      </c>
      <c r="I13" s="8"/>
      <c r="J13" s="14" t="s">
        <v>196</v>
      </c>
      <c r="K13" s="14"/>
      <c r="L13" s="8">
        <v>1750</v>
      </c>
      <c r="M13" s="8">
        <v>300</v>
      </c>
      <c r="N13" s="8" t="s">
        <v>107</v>
      </c>
      <c r="O13" s="8">
        <v>1</v>
      </c>
      <c r="P13" s="8">
        <v>2100</v>
      </c>
      <c r="Q13" s="8">
        <v>140</v>
      </c>
      <c r="R13" s="8">
        <v>120</v>
      </c>
      <c r="S13" s="11"/>
      <c r="T13" s="11"/>
      <c r="U13" s="11" t="s">
        <v>254</v>
      </c>
      <c r="V13" s="11">
        <f>表5[[#This Row],[装配点]]/表5[[#This Row],[部署点]]</f>
        <v>13.75</v>
      </c>
    </row>
    <row r="14" spans="1:22" x14ac:dyDescent="0.2">
      <c r="A14" s="8" t="s">
        <v>13</v>
      </c>
      <c r="B14" s="8">
        <v>4</v>
      </c>
      <c r="C14" s="8">
        <v>55</v>
      </c>
      <c r="D14" s="8">
        <v>240</v>
      </c>
      <c r="E14" s="8">
        <v>40</v>
      </c>
      <c r="F14" s="8">
        <v>50</v>
      </c>
      <c r="G14" s="8">
        <v>25</v>
      </c>
      <c r="H14" s="8">
        <v>10</v>
      </c>
      <c r="I14" s="8"/>
      <c r="J14" s="14" t="s">
        <v>196</v>
      </c>
      <c r="K14" s="14"/>
      <c r="L14" s="8">
        <v>1750</v>
      </c>
      <c r="M14" s="8">
        <v>300</v>
      </c>
      <c r="N14" s="8" t="s">
        <v>107</v>
      </c>
      <c r="O14" s="8">
        <v>1</v>
      </c>
      <c r="P14" s="8">
        <v>2100</v>
      </c>
      <c r="Q14" s="8">
        <v>140</v>
      </c>
      <c r="R14" s="8">
        <v>120</v>
      </c>
      <c r="S14" s="11"/>
      <c r="T14" s="11"/>
      <c r="U14" s="11" t="s">
        <v>182</v>
      </c>
      <c r="V14" s="11">
        <f>表5[[#This Row],[装配点]]/表5[[#This Row],[部署点]]</f>
        <v>13.75</v>
      </c>
    </row>
    <row r="15" spans="1:22" x14ac:dyDescent="0.2">
      <c r="A15" s="8" t="s">
        <v>0</v>
      </c>
      <c r="B15" s="8">
        <v>15</v>
      </c>
      <c r="C15" s="8">
        <v>65</v>
      </c>
      <c r="D15" s="8">
        <v>120</v>
      </c>
      <c r="E15" s="8">
        <v>10</v>
      </c>
      <c r="F15" s="8">
        <v>15</v>
      </c>
      <c r="G15" s="8">
        <v>15</v>
      </c>
      <c r="H15" s="8">
        <v>10</v>
      </c>
      <c r="I15" s="8"/>
      <c r="J15" s="14" t="s">
        <v>187</v>
      </c>
      <c r="K15" s="14"/>
      <c r="L15" s="8">
        <v>2500</v>
      </c>
      <c r="M15" s="8">
        <v>250</v>
      </c>
      <c r="N15" s="8" t="s">
        <v>107</v>
      </c>
      <c r="O15" s="8">
        <v>0.6</v>
      </c>
      <c r="P15" s="8">
        <v>8000</v>
      </c>
      <c r="Q15" s="8">
        <v>500</v>
      </c>
      <c r="R15" s="8">
        <v>120</v>
      </c>
      <c r="S15" s="11"/>
      <c r="T15" s="11" t="s">
        <v>129</v>
      </c>
      <c r="U15" s="11" t="s">
        <v>219</v>
      </c>
      <c r="V15" s="11">
        <f>表5[[#This Row],[装配点]]/表5[[#This Row],[部署点]]</f>
        <v>4.333333333333333</v>
      </c>
    </row>
    <row r="16" spans="1:22" x14ac:dyDescent="0.2">
      <c r="A16" s="8" t="s">
        <v>5</v>
      </c>
      <c r="B16" s="8">
        <v>8</v>
      </c>
      <c r="C16" s="8">
        <v>55</v>
      </c>
      <c r="D16" s="8">
        <v>180</v>
      </c>
      <c r="E16" s="8">
        <v>40</v>
      </c>
      <c r="F16" s="8">
        <v>45</v>
      </c>
      <c r="G16" s="8">
        <v>20</v>
      </c>
      <c r="H16" s="8">
        <v>10</v>
      </c>
      <c r="I16" s="8"/>
      <c r="J16" s="14" t="s">
        <v>192</v>
      </c>
      <c r="K16" s="14"/>
      <c r="L16" s="8">
        <v>2000</v>
      </c>
      <c r="M16" s="8">
        <v>250</v>
      </c>
      <c r="N16" s="8" t="s">
        <v>109</v>
      </c>
      <c r="O16" s="8">
        <v>0.6</v>
      </c>
      <c r="P16" s="8">
        <v>2500</v>
      </c>
      <c r="Q16" s="8">
        <v>250</v>
      </c>
      <c r="R16" s="8">
        <v>130</v>
      </c>
      <c r="S16" s="11"/>
      <c r="T16" s="11"/>
      <c r="U16" s="11" t="s">
        <v>221</v>
      </c>
      <c r="V16" s="11">
        <f>表5[[#This Row],[装配点]]/表5[[#This Row],[部署点]]</f>
        <v>6.875</v>
      </c>
    </row>
    <row r="17" spans="1:22" x14ac:dyDescent="0.2">
      <c r="A17" s="8" t="s">
        <v>4</v>
      </c>
      <c r="B17" s="8">
        <v>5</v>
      </c>
      <c r="C17" s="8">
        <v>45</v>
      </c>
      <c r="D17" s="8">
        <v>240</v>
      </c>
      <c r="E17" s="8">
        <v>40</v>
      </c>
      <c r="F17" s="8">
        <v>25</v>
      </c>
      <c r="G17" s="8">
        <v>25</v>
      </c>
      <c r="H17" s="8">
        <v>10</v>
      </c>
      <c r="I17" s="8"/>
      <c r="J17" s="14" t="s">
        <v>191</v>
      </c>
      <c r="K17" s="14"/>
      <c r="L17" s="8">
        <v>1500</v>
      </c>
      <c r="M17" s="8">
        <v>200</v>
      </c>
      <c r="N17" s="8" t="s">
        <v>109</v>
      </c>
      <c r="O17" s="8">
        <v>0.8</v>
      </c>
      <c r="P17" s="8">
        <v>2000</v>
      </c>
      <c r="Q17" s="8">
        <v>180</v>
      </c>
      <c r="R17" s="8">
        <v>110</v>
      </c>
      <c r="S17" s="11"/>
      <c r="T17" s="11"/>
      <c r="U17" s="11" t="s">
        <v>232</v>
      </c>
      <c r="V17" s="11">
        <f>表5[[#This Row],[装配点]]/表5[[#This Row],[部署点]]</f>
        <v>9</v>
      </c>
    </row>
    <row r="18" spans="1:22" x14ac:dyDescent="0.2">
      <c r="A18" s="8" t="s">
        <v>19</v>
      </c>
      <c r="B18" s="8">
        <v>8</v>
      </c>
      <c r="C18" s="8">
        <v>50</v>
      </c>
      <c r="D18" s="8">
        <v>180</v>
      </c>
      <c r="E18" s="8">
        <v>30</v>
      </c>
      <c r="F18" s="8">
        <v>25</v>
      </c>
      <c r="G18" s="8">
        <v>20</v>
      </c>
      <c r="H18" s="8">
        <v>11</v>
      </c>
      <c r="I18" s="21">
        <v>1</v>
      </c>
      <c r="J18" s="14" t="s">
        <v>199</v>
      </c>
      <c r="K18" s="14"/>
      <c r="L18" s="8">
        <v>1250</v>
      </c>
      <c r="M18" s="8">
        <v>200</v>
      </c>
      <c r="N18" s="8" t="s">
        <v>109</v>
      </c>
      <c r="O18" s="8">
        <v>0.8</v>
      </c>
      <c r="P18" s="8">
        <v>2500</v>
      </c>
      <c r="Q18" s="8">
        <v>225</v>
      </c>
      <c r="R18" s="8">
        <v>180</v>
      </c>
      <c r="S18" s="11"/>
      <c r="T18" s="11"/>
      <c r="U18" s="11" t="s">
        <v>234</v>
      </c>
      <c r="V18" s="11">
        <f>表5[[#This Row],[装配点]]/表5[[#This Row],[部署点]]</f>
        <v>6.25</v>
      </c>
    </row>
    <row r="19" spans="1:22" x14ac:dyDescent="0.2">
      <c r="A19" s="8" t="s">
        <v>25</v>
      </c>
      <c r="B19" s="8">
        <v>6</v>
      </c>
      <c r="C19" s="8">
        <v>30</v>
      </c>
      <c r="D19" s="8">
        <v>360</v>
      </c>
      <c r="E19" s="8">
        <v>30</v>
      </c>
      <c r="F19" s="8">
        <v>30</v>
      </c>
      <c r="G19" s="8">
        <v>20</v>
      </c>
      <c r="H19" s="8">
        <v>10</v>
      </c>
      <c r="I19" s="8"/>
      <c r="J19" s="14" t="s">
        <v>201</v>
      </c>
      <c r="K19" s="14"/>
      <c r="L19" s="8">
        <v>1500</v>
      </c>
      <c r="M19" s="8">
        <v>175</v>
      </c>
      <c r="N19" s="8" t="s">
        <v>109</v>
      </c>
      <c r="O19" s="8">
        <v>0.8</v>
      </c>
      <c r="P19" s="8">
        <v>4000</v>
      </c>
      <c r="Q19" s="8">
        <v>120</v>
      </c>
      <c r="R19" s="8">
        <v>90</v>
      </c>
      <c r="S19" s="11"/>
      <c r="T19" s="11"/>
      <c r="U19" s="11" t="s">
        <v>225</v>
      </c>
      <c r="V19" s="11">
        <f>表5[[#This Row],[装配点]]/表5[[#This Row],[部署点]]</f>
        <v>5</v>
      </c>
    </row>
    <row r="20" spans="1:22" x14ac:dyDescent="0.2">
      <c r="A20" s="8" t="s">
        <v>28</v>
      </c>
      <c r="B20" s="8">
        <v>5</v>
      </c>
      <c r="C20" s="8">
        <v>55</v>
      </c>
      <c r="D20" s="8">
        <v>180</v>
      </c>
      <c r="E20" s="8">
        <v>50</v>
      </c>
      <c r="F20" s="8">
        <v>30</v>
      </c>
      <c r="G20" s="8">
        <v>20</v>
      </c>
      <c r="H20" s="8">
        <v>10</v>
      </c>
      <c r="I20" s="8"/>
      <c r="J20" s="14" t="s">
        <v>202</v>
      </c>
      <c r="K20" s="14"/>
      <c r="L20" s="8">
        <v>1500</v>
      </c>
      <c r="M20" s="8">
        <v>150</v>
      </c>
      <c r="N20" s="8" t="s">
        <v>107</v>
      </c>
      <c r="O20" s="8">
        <v>0.8</v>
      </c>
      <c r="P20" s="8">
        <v>2250</v>
      </c>
      <c r="Q20" s="8">
        <v>150</v>
      </c>
      <c r="R20" s="8">
        <v>150</v>
      </c>
      <c r="S20" s="11"/>
      <c r="T20" s="11"/>
      <c r="U20" s="11" t="s">
        <v>237</v>
      </c>
      <c r="V20" s="11">
        <f>表5[[#This Row],[装配点]]/表5[[#This Row],[部署点]]</f>
        <v>11</v>
      </c>
    </row>
    <row r="21" spans="1:22" x14ac:dyDescent="0.2">
      <c r="A21" s="8" t="s">
        <v>29</v>
      </c>
      <c r="B21" s="8">
        <v>5</v>
      </c>
      <c r="C21" s="8">
        <v>55</v>
      </c>
      <c r="D21" s="8">
        <v>180</v>
      </c>
      <c r="E21" s="8">
        <v>50</v>
      </c>
      <c r="F21" s="8">
        <v>30</v>
      </c>
      <c r="G21" s="8">
        <v>20</v>
      </c>
      <c r="H21" s="8">
        <v>10</v>
      </c>
      <c r="I21" s="8"/>
      <c r="J21" s="14" t="s">
        <v>202</v>
      </c>
      <c r="K21" s="14"/>
      <c r="L21" s="8">
        <v>1500</v>
      </c>
      <c r="M21" s="8">
        <v>150</v>
      </c>
      <c r="N21" s="8" t="s">
        <v>107</v>
      </c>
      <c r="O21" s="8">
        <v>0.8</v>
      </c>
      <c r="P21" s="8">
        <v>2250</v>
      </c>
      <c r="Q21" s="8">
        <v>150</v>
      </c>
      <c r="R21" s="8">
        <v>150</v>
      </c>
      <c r="S21" s="11"/>
      <c r="T21" s="11"/>
      <c r="U21" s="11" t="s">
        <v>183</v>
      </c>
      <c r="V21" s="11">
        <f>表5[[#This Row],[装配点]]/表5[[#This Row],[部署点]]</f>
        <v>11</v>
      </c>
    </row>
    <row r="22" spans="1:22" x14ac:dyDescent="0.2">
      <c r="A22" s="8" t="s">
        <v>30</v>
      </c>
      <c r="B22" s="8">
        <v>4</v>
      </c>
      <c r="C22" s="8">
        <v>45</v>
      </c>
      <c r="D22" s="8">
        <v>180</v>
      </c>
      <c r="E22" s="8">
        <v>50</v>
      </c>
      <c r="F22" s="8">
        <v>30</v>
      </c>
      <c r="G22" s="8">
        <v>20</v>
      </c>
      <c r="H22" s="8">
        <v>10</v>
      </c>
      <c r="I22" s="8"/>
      <c r="J22" s="14" t="s">
        <v>203</v>
      </c>
      <c r="K22" s="14"/>
      <c r="L22" s="8">
        <v>1500</v>
      </c>
      <c r="M22" s="8">
        <v>150</v>
      </c>
      <c r="N22" s="8" t="s">
        <v>107</v>
      </c>
      <c r="O22" s="8">
        <v>0.8</v>
      </c>
      <c r="P22" s="8">
        <v>2250</v>
      </c>
      <c r="Q22" s="8">
        <v>150</v>
      </c>
      <c r="R22" s="8">
        <v>150</v>
      </c>
      <c r="S22" s="11"/>
      <c r="T22" s="11"/>
      <c r="U22" s="11" t="s">
        <v>228</v>
      </c>
      <c r="V22" s="11">
        <f>表5[[#This Row],[装配点]]/表5[[#This Row],[部署点]]</f>
        <v>11.25</v>
      </c>
    </row>
    <row r="23" spans="1:22" x14ac:dyDescent="0.2">
      <c r="A23" s="8" t="s">
        <v>33</v>
      </c>
      <c r="B23" s="8">
        <v>6</v>
      </c>
      <c r="C23" s="8">
        <v>40</v>
      </c>
      <c r="D23" s="8">
        <v>180</v>
      </c>
      <c r="E23" s="8">
        <v>30</v>
      </c>
      <c r="F23" s="8">
        <v>20</v>
      </c>
      <c r="G23" s="8">
        <v>20</v>
      </c>
      <c r="H23" s="8">
        <v>10</v>
      </c>
      <c r="I23" s="8"/>
      <c r="J23" s="14" t="s">
        <v>204</v>
      </c>
      <c r="K23" s="14"/>
      <c r="L23" s="8">
        <v>750</v>
      </c>
      <c r="M23" s="8">
        <v>125</v>
      </c>
      <c r="N23" s="8" t="s">
        <v>109</v>
      </c>
      <c r="O23" s="8">
        <v>0.6</v>
      </c>
      <c r="P23" s="8">
        <v>2500</v>
      </c>
      <c r="Q23" s="8">
        <v>200</v>
      </c>
      <c r="R23" s="8">
        <v>155</v>
      </c>
      <c r="S23" s="11"/>
      <c r="T23" s="11"/>
      <c r="U23" s="11" t="s">
        <v>229</v>
      </c>
      <c r="V23" s="11">
        <f>表5[[#This Row],[装配点]]/表5[[#This Row],[部署点]]</f>
        <v>6.666666666666667</v>
      </c>
    </row>
    <row r="24" spans="1:22" s="12" customFormat="1" x14ac:dyDescent="0.2">
      <c r="A24" s="11" t="s">
        <v>112</v>
      </c>
      <c r="B24" s="11"/>
      <c r="C24" s="11"/>
      <c r="D24" s="11"/>
      <c r="E24" s="11"/>
      <c r="F24" s="11"/>
      <c r="G24" s="11"/>
      <c r="H24" s="11"/>
      <c r="I24" s="11"/>
      <c r="J24" s="24"/>
      <c r="K24" s="24"/>
      <c r="L24" s="11">
        <f>AVERAGE(L2:L23)</f>
        <v>1838.6363636363637</v>
      </c>
      <c r="M24" s="11">
        <f>AVERAGE(M2:M23)</f>
        <v>325</v>
      </c>
      <c r="N24" s="11"/>
      <c r="O24" s="11"/>
      <c r="P24" s="11"/>
      <c r="Q24" s="11"/>
      <c r="R24" s="11">
        <f>AVERAGE(R2:R23)</f>
        <v>132.04545454545453</v>
      </c>
      <c r="S24" s="8"/>
      <c r="T24" s="8"/>
      <c r="U24" s="8"/>
      <c r="V24" s="11"/>
    </row>
    <row r="25" spans="1:22" x14ac:dyDescent="0.2">
      <c r="A25" s="46" t="s">
        <v>177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8"/>
      <c r="V25" s="11"/>
    </row>
    <row r="26" spans="1:22" x14ac:dyDescent="0.2">
      <c r="A26" s="16" t="s">
        <v>20</v>
      </c>
      <c r="B26" s="14">
        <v>3</v>
      </c>
      <c r="C26" s="14">
        <v>23</v>
      </c>
      <c r="D26" s="8">
        <v>240</v>
      </c>
      <c r="E26" s="8">
        <v>100</v>
      </c>
      <c r="F26" s="8">
        <v>30</v>
      </c>
      <c r="G26" s="8">
        <v>40</v>
      </c>
      <c r="H26" s="8">
        <v>9</v>
      </c>
      <c r="I26" s="21">
        <v>1</v>
      </c>
      <c r="J26" s="14" t="s">
        <v>200</v>
      </c>
      <c r="K26" s="14"/>
      <c r="L26" s="8">
        <v>1200</v>
      </c>
      <c r="M26" s="8">
        <v>200</v>
      </c>
      <c r="N26" s="8" t="s">
        <v>109</v>
      </c>
      <c r="O26" s="8">
        <v>1.2</v>
      </c>
      <c r="P26" s="8">
        <v>1500</v>
      </c>
      <c r="Q26" s="8">
        <v>100</v>
      </c>
      <c r="R26" s="8">
        <v>90</v>
      </c>
      <c r="S26" s="11" t="s">
        <v>117</v>
      </c>
      <c r="T26" s="8" t="s">
        <v>126</v>
      </c>
      <c r="U26" s="8" t="s">
        <v>161</v>
      </c>
      <c r="V26" s="11">
        <f>C26/B26</f>
        <v>7.666666666666667</v>
      </c>
    </row>
    <row r="27" spans="1:22" x14ac:dyDescent="0.2">
      <c r="A27" s="16" t="s">
        <v>3</v>
      </c>
      <c r="B27" s="14">
        <v>5</v>
      </c>
      <c r="C27" s="14">
        <v>5</v>
      </c>
      <c r="D27" s="8">
        <v>240</v>
      </c>
      <c r="E27" s="8">
        <v>0</v>
      </c>
      <c r="F27" s="8">
        <v>4</v>
      </c>
      <c r="G27" s="8">
        <v>10</v>
      </c>
      <c r="H27" s="8">
        <v>8</v>
      </c>
      <c r="I27" s="8"/>
      <c r="J27" s="14" t="s">
        <v>193</v>
      </c>
      <c r="K27" s="14"/>
      <c r="L27" s="8">
        <v>500</v>
      </c>
      <c r="M27" s="8">
        <v>150</v>
      </c>
      <c r="N27" s="8" t="s">
        <v>108</v>
      </c>
      <c r="O27" s="8" t="s">
        <v>133</v>
      </c>
      <c r="P27" s="8">
        <v>500</v>
      </c>
      <c r="Q27" s="8">
        <v>50</v>
      </c>
      <c r="R27" s="8">
        <v>100</v>
      </c>
      <c r="S27" s="11" t="s">
        <v>115</v>
      </c>
      <c r="T27" s="8" t="s">
        <v>127</v>
      </c>
      <c r="U27" s="8" t="s">
        <v>160</v>
      </c>
      <c r="V27" s="11">
        <f t="shared" ref="V27:V42" si="0">C27/B27</f>
        <v>1</v>
      </c>
    </row>
    <row r="28" spans="1:22" x14ac:dyDescent="0.2">
      <c r="A28" s="18" t="s">
        <v>6</v>
      </c>
      <c r="B28" s="14">
        <v>4</v>
      </c>
      <c r="C28" s="14">
        <v>50</v>
      </c>
      <c r="D28" s="8">
        <v>240</v>
      </c>
      <c r="E28" s="8">
        <v>100</v>
      </c>
      <c r="F28" s="8">
        <v>50</v>
      </c>
      <c r="G28" s="8">
        <v>40</v>
      </c>
      <c r="H28" s="8">
        <v>10</v>
      </c>
      <c r="I28" s="8"/>
      <c r="J28" s="14" t="s">
        <v>188</v>
      </c>
      <c r="K28" s="14"/>
      <c r="L28" s="8">
        <v>2500</v>
      </c>
      <c r="M28" s="8">
        <v>400</v>
      </c>
      <c r="N28" s="8" t="s">
        <v>108</v>
      </c>
      <c r="O28" s="8" t="s">
        <v>133</v>
      </c>
      <c r="P28" s="8">
        <v>1250</v>
      </c>
      <c r="Q28" s="8">
        <v>150</v>
      </c>
      <c r="R28" s="8">
        <v>110</v>
      </c>
      <c r="S28" s="11" t="s">
        <v>116</v>
      </c>
      <c r="T28" s="8"/>
      <c r="U28" s="49" t="s">
        <v>152</v>
      </c>
      <c r="V28" s="11">
        <f t="shared" si="0"/>
        <v>12.5</v>
      </c>
    </row>
    <row r="29" spans="1:22" x14ac:dyDescent="0.2">
      <c r="A29" s="18" t="s">
        <v>7</v>
      </c>
      <c r="B29" s="14">
        <v>4</v>
      </c>
      <c r="C29" s="14">
        <v>50</v>
      </c>
      <c r="D29" s="8">
        <v>240</v>
      </c>
      <c r="E29" s="8">
        <v>100</v>
      </c>
      <c r="F29" s="8">
        <v>50</v>
      </c>
      <c r="G29" s="8">
        <v>40</v>
      </c>
      <c r="H29" s="8">
        <v>10</v>
      </c>
      <c r="I29" s="8"/>
      <c r="J29" s="14" t="s">
        <v>188</v>
      </c>
      <c r="K29" s="14"/>
      <c r="L29" s="8">
        <v>2500</v>
      </c>
      <c r="M29" s="8">
        <v>400</v>
      </c>
      <c r="N29" s="8" t="s">
        <v>108</v>
      </c>
      <c r="O29" s="8" t="s">
        <v>133</v>
      </c>
      <c r="P29" s="8">
        <v>1250</v>
      </c>
      <c r="Q29" s="8">
        <v>150</v>
      </c>
      <c r="R29" s="8">
        <v>110</v>
      </c>
      <c r="S29" s="11" t="s">
        <v>116</v>
      </c>
      <c r="T29" s="8"/>
      <c r="U29" s="50"/>
      <c r="V29" s="11">
        <f t="shared" si="0"/>
        <v>12.5</v>
      </c>
    </row>
    <row r="30" spans="1:22" x14ac:dyDescent="0.2">
      <c r="A30" s="18" t="s">
        <v>51</v>
      </c>
      <c r="B30" s="14">
        <v>3</v>
      </c>
      <c r="C30" s="14">
        <v>42</v>
      </c>
      <c r="D30" s="8">
        <v>240</v>
      </c>
      <c r="E30" s="8">
        <v>75</v>
      </c>
      <c r="F30" s="8">
        <v>40</v>
      </c>
      <c r="G30" s="8">
        <v>30</v>
      </c>
      <c r="H30" s="8">
        <v>10</v>
      </c>
      <c r="I30" s="8"/>
      <c r="J30" s="14" t="s">
        <v>193</v>
      </c>
      <c r="K30" s="14"/>
      <c r="L30" s="8">
        <v>2000</v>
      </c>
      <c r="M30" s="8">
        <v>440</v>
      </c>
      <c r="N30" s="8" t="s">
        <v>108</v>
      </c>
      <c r="O30" s="8" t="s">
        <v>133</v>
      </c>
      <c r="P30" s="8">
        <v>750</v>
      </c>
      <c r="Q30" s="8">
        <v>100</v>
      </c>
      <c r="R30" s="8">
        <v>180</v>
      </c>
      <c r="S30" s="11" t="s">
        <v>116</v>
      </c>
      <c r="T30" s="8"/>
      <c r="U30" s="50"/>
      <c r="V30" s="11">
        <f t="shared" si="0"/>
        <v>14</v>
      </c>
    </row>
    <row r="31" spans="1:22" x14ac:dyDescent="0.2">
      <c r="A31" s="18" t="s">
        <v>21</v>
      </c>
      <c r="B31" s="14">
        <v>3</v>
      </c>
      <c r="C31" s="14">
        <v>38</v>
      </c>
      <c r="D31" s="8">
        <v>240</v>
      </c>
      <c r="E31" s="8">
        <v>75</v>
      </c>
      <c r="F31" s="8">
        <v>40</v>
      </c>
      <c r="G31" s="8">
        <v>30</v>
      </c>
      <c r="H31" s="8">
        <v>10</v>
      </c>
      <c r="I31" s="8"/>
      <c r="J31" s="14" t="s">
        <v>193</v>
      </c>
      <c r="K31" s="14"/>
      <c r="L31" s="8">
        <v>2000</v>
      </c>
      <c r="M31" s="8">
        <v>400</v>
      </c>
      <c r="N31" s="8" t="s">
        <v>108</v>
      </c>
      <c r="O31" s="8" t="s">
        <v>133</v>
      </c>
      <c r="P31" s="8">
        <v>750</v>
      </c>
      <c r="Q31" s="8">
        <v>100</v>
      </c>
      <c r="R31" s="8">
        <v>180</v>
      </c>
      <c r="S31" s="11" t="s">
        <v>116</v>
      </c>
      <c r="T31" s="8"/>
      <c r="U31" s="50"/>
      <c r="V31" s="11">
        <f t="shared" si="0"/>
        <v>12.666666666666666</v>
      </c>
    </row>
    <row r="32" spans="1:22" x14ac:dyDescent="0.2">
      <c r="A32" s="18" t="s">
        <v>22</v>
      </c>
      <c r="B32" s="14">
        <v>3</v>
      </c>
      <c r="C32" s="14">
        <v>38</v>
      </c>
      <c r="D32" s="8">
        <v>240</v>
      </c>
      <c r="E32" s="8">
        <v>75</v>
      </c>
      <c r="F32" s="8">
        <v>40</v>
      </c>
      <c r="G32" s="8">
        <v>30</v>
      </c>
      <c r="H32" s="8">
        <v>10</v>
      </c>
      <c r="I32" s="8"/>
      <c r="J32" s="14" t="s">
        <v>193</v>
      </c>
      <c r="K32" s="14"/>
      <c r="L32" s="8">
        <v>2000</v>
      </c>
      <c r="M32" s="8">
        <v>400</v>
      </c>
      <c r="N32" s="8" t="s">
        <v>108</v>
      </c>
      <c r="O32" s="8" t="s">
        <v>133</v>
      </c>
      <c r="P32" s="8">
        <v>750</v>
      </c>
      <c r="Q32" s="8">
        <v>100</v>
      </c>
      <c r="R32" s="8">
        <v>180</v>
      </c>
      <c r="S32" s="11" t="s">
        <v>116</v>
      </c>
      <c r="T32" s="8"/>
      <c r="U32" s="50"/>
      <c r="V32" s="11">
        <f t="shared" si="0"/>
        <v>12.666666666666666</v>
      </c>
    </row>
    <row r="33" spans="1:22" x14ac:dyDescent="0.2">
      <c r="A33" s="18" t="s">
        <v>23</v>
      </c>
      <c r="B33" s="14">
        <v>3</v>
      </c>
      <c r="C33" s="14">
        <v>38</v>
      </c>
      <c r="D33" s="8">
        <v>240</v>
      </c>
      <c r="E33" s="8">
        <v>75</v>
      </c>
      <c r="F33" s="8">
        <v>40</v>
      </c>
      <c r="G33" s="8">
        <v>30</v>
      </c>
      <c r="H33" s="8">
        <v>10</v>
      </c>
      <c r="I33" s="8"/>
      <c r="J33" s="14" t="s">
        <v>193</v>
      </c>
      <c r="K33" s="14"/>
      <c r="L33" s="8">
        <v>2000</v>
      </c>
      <c r="M33" s="8">
        <v>400</v>
      </c>
      <c r="N33" s="8" t="s">
        <v>108</v>
      </c>
      <c r="O33" s="8" t="s">
        <v>133</v>
      </c>
      <c r="P33" s="8">
        <v>750</v>
      </c>
      <c r="Q33" s="8">
        <v>100</v>
      </c>
      <c r="R33" s="8">
        <v>180</v>
      </c>
      <c r="S33" s="11" t="s">
        <v>116</v>
      </c>
      <c r="T33" s="8"/>
      <c r="U33" s="51"/>
      <c r="V33" s="11">
        <f t="shared" si="0"/>
        <v>12.666666666666666</v>
      </c>
    </row>
    <row r="34" spans="1:22" x14ac:dyDescent="0.2">
      <c r="A34" s="15" t="s">
        <v>14</v>
      </c>
      <c r="B34" s="14">
        <v>2</v>
      </c>
      <c r="C34" s="14">
        <v>30</v>
      </c>
      <c r="D34" s="8">
        <v>180</v>
      </c>
      <c r="E34" s="8">
        <v>15</v>
      </c>
      <c r="F34" s="8">
        <v>10</v>
      </c>
      <c r="G34" s="8">
        <v>300</v>
      </c>
      <c r="H34" s="8">
        <v>9</v>
      </c>
      <c r="I34" s="8"/>
      <c r="J34" s="14" t="s">
        <v>193</v>
      </c>
      <c r="K34" s="14"/>
      <c r="L34" s="8">
        <v>750</v>
      </c>
      <c r="M34" s="8">
        <v>200</v>
      </c>
      <c r="N34" s="8" t="s">
        <v>109</v>
      </c>
      <c r="O34" s="8">
        <v>1.2</v>
      </c>
      <c r="P34" s="8">
        <v>1500</v>
      </c>
      <c r="Q34" s="8">
        <v>100</v>
      </c>
      <c r="R34" s="8">
        <v>120</v>
      </c>
      <c r="S34" s="11" t="s">
        <v>104</v>
      </c>
      <c r="T34" s="8" t="s">
        <v>126</v>
      </c>
      <c r="U34" s="8" t="s">
        <v>153</v>
      </c>
      <c r="V34" s="11">
        <f t="shared" si="0"/>
        <v>15</v>
      </c>
    </row>
    <row r="35" spans="1:22" x14ac:dyDescent="0.2">
      <c r="A35" s="17" t="s">
        <v>11</v>
      </c>
      <c r="B35" s="14">
        <v>2</v>
      </c>
      <c r="C35" s="14">
        <v>18</v>
      </c>
      <c r="D35" s="8">
        <v>180</v>
      </c>
      <c r="E35" s="8">
        <v>70</v>
      </c>
      <c r="F35" s="8">
        <v>100</v>
      </c>
      <c r="G35" s="8">
        <v>40</v>
      </c>
      <c r="H35" s="8">
        <v>9</v>
      </c>
      <c r="I35" s="8"/>
      <c r="J35" s="14" t="s">
        <v>195</v>
      </c>
      <c r="K35" s="14"/>
      <c r="L35" s="8">
        <v>1000</v>
      </c>
      <c r="M35" s="8">
        <v>150</v>
      </c>
      <c r="N35" s="8" t="s">
        <v>108</v>
      </c>
      <c r="O35" s="8" t="s">
        <v>133</v>
      </c>
      <c r="P35" s="8">
        <v>750</v>
      </c>
      <c r="Q35" s="8">
        <v>75</v>
      </c>
      <c r="R35" s="8">
        <v>90</v>
      </c>
      <c r="S35" s="11" t="s">
        <v>119</v>
      </c>
      <c r="T35" s="8" t="s">
        <v>126</v>
      </c>
      <c r="U35" s="8" t="s">
        <v>151</v>
      </c>
      <c r="V35" s="11">
        <f t="shared" si="0"/>
        <v>9</v>
      </c>
    </row>
    <row r="36" spans="1:22" x14ac:dyDescent="0.2">
      <c r="A36" s="13" t="s">
        <v>27</v>
      </c>
      <c r="B36" s="14">
        <v>5</v>
      </c>
      <c r="C36" s="14">
        <v>55</v>
      </c>
      <c r="D36" s="8">
        <v>240</v>
      </c>
      <c r="E36" s="8">
        <v>150</v>
      </c>
      <c r="F36" s="8">
        <v>50</v>
      </c>
      <c r="G36" s="8">
        <v>40</v>
      </c>
      <c r="H36" s="8">
        <v>10</v>
      </c>
      <c r="I36" s="8"/>
      <c r="J36" s="14" t="s">
        <v>193</v>
      </c>
      <c r="K36" s="14"/>
      <c r="L36" s="8">
        <v>2250</v>
      </c>
      <c r="M36" s="8">
        <v>250</v>
      </c>
      <c r="N36" s="8" t="s">
        <v>107</v>
      </c>
      <c r="O36" s="8">
        <v>0.8</v>
      </c>
      <c r="P36" s="8">
        <v>1600</v>
      </c>
      <c r="Q36" s="8">
        <v>120</v>
      </c>
      <c r="R36" s="8">
        <v>120</v>
      </c>
      <c r="S36" s="11"/>
      <c r="T36" s="11"/>
      <c r="U36" s="11" t="s">
        <v>142</v>
      </c>
      <c r="V36" s="11" t="e">
        <f>表5[[#This Row],[装配点]]/表5[[#This Row],[部署点]]</f>
        <v>#VALUE!</v>
      </c>
    </row>
    <row r="37" spans="1:22" ht="16.5" customHeight="1" x14ac:dyDescent="0.2">
      <c r="A37" s="21" t="s">
        <v>26</v>
      </c>
      <c r="B37" s="14">
        <v>2</v>
      </c>
      <c r="C37" s="14">
        <v>27</v>
      </c>
      <c r="D37" s="8">
        <v>180</v>
      </c>
      <c r="E37" s="8">
        <v>50</v>
      </c>
      <c r="F37" s="8">
        <v>10</v>
      </c>
      <c r="G37" s="8">
        <v>15</v>
      </c>
      <c r="H37" s="8">
        <v>9</v>
      </c>
      <c r="I37" s="8"/>
      <c r="J37" s="14" t="s">
        <v>195</v>
      </c>
      <c r="K37" s="14"/>
      <c r="L37" s="8">
        <v>1200</v>
      </c>
      <c r="M37" s="8">
        <v>200</v>
      </c>
      <c r="N37" s="8" t="s">
        <v>109</v>
      </c>
      <c r="O37" s="8">
        <v>1</v>
      </c>
      <c r="P37" s="8">
        <v>1000</v>
      </c>
      <c r="Q37" s="8">
        <v>80</v>
      </c>
      <c r="R37" s="8">
        <v>125</v>
      </c>
      <c r="S37" s="40" t="s">
        <v>131</v>
      </c>
      <c r="T37" s="41"/>
      <c r="U37" s="25" t="s">
        <v>223</v>
      </c>
      <c r="V37" s="11">
        <f t="shared" si="0"/>
        <v>13.5</v>
      </c>
    </row>
    <row r="38" spans="1:22" x14ac:dyDescent="0.2">
      <c r="A38" s="18" t="s">
        <v>8</v>
      </c>
      <c r="B38" s="14">
        <v>2</v>
      </c>
      <c r="C38" s="14">
        <v>27</v>
      </c>
      <c r="D38" s="8">
        <v>180</v>
      </c>
      <c r="E38" s="8">
        <v>20</v>
      </c>
      <c r="F38" s="8">
        <v>30</v>
      </c>
      <c r="G38" s="8">
        <v>15</v>
      </c>
      <c r="H38" s="8">
        <v>9</v>
      </c>
      <c r="I38" s="8"/>
      <c r="J38" s="14" t="s">
        <v>194</v>
      </c>
      <c r="K38" s="14"/>
      <c r="L38" s="8">
        <v>1000</v>
      </c>
      <c r="M38" s="8">
        <v>150</v>
      </c>
      <c r="N38" s="8" t="s">
        <v>109</v>
      </c>
      <c r="O38" s="8">
        <v>0.8</v>
      </c>
      <c r="P38" s="8">
        <v>1600</v>
      </c>
      <c r="Q38" s="8">
        <v>150</v>
      </c>
      <c r="R38" s="8">
        <v>135</v>
      </c>
      <c r="S38" s="42"/>
      <c r="T38" s="43"/>
      <c r="U38" s="25" t="s">
        <v>158</v>
      </c>
      <c r="V38" s="11">
        <f t="shared" si="0"/>
        <v>13.5</v>
      </c>
    </row>
    <row r="39" spans="1:22" x14ac:dyDescent="0.2">
      <c r="A39" s="18" t="s">
        <v>34</v>
      </c>
      <c r="B39" s="14">
        <v>2</v>
      </c>
      <c r="C39" s="14">
        <v>25</v>
      </c>
      <c r="D39" s="8">
        <v>180</v>
      </c>
      <c r="E39" s="8">
        <v>30</v>
      </c>
      <c r="F39" s="8">
        <v>30</v>
      </c>
      <c r="G39" s="8">
        <v>15</v>
      </c>
      <c r="H39" s="8">
        <v>9</v>
      </c>
      <c r="I39" s="8"/>
      <c r="J39" s="14" t="s">
        <v>200</v>
      </c>
      <c r="K39" s="14"/>
      <c r="L39" s="8">
        <v>900</v>
      </c>
      <c r="M39" s="8">
        <v>150</v>
      </c>
      <c r="N39" s="8" t="s">
        <v>109</v>
      </c>
      <c r="O39" s="8">
        <v>0.8</v>
      </c>
      <c r="P39" s="8">
        <v>1400</v>
      </c>
      <c r="Q39" s="8">
        <v>80</v>
      </c>
      <c r="R39" s="8">
        <v>140</v>
      </c>
      <c r="S39" s="42"/>
      <c r="T39" s="43"/>
      <c r="U39" s="25" t="s">
        <v>158</v>
      </c>
      <c r="V39" s="11">
        <f t="shared" si="0"/>
        <v>12.5</v>
      </c>
    </row>
    <row r="40" spans="1:22" x14ac:dyDescent="0.2">
      <c r="A40" s="18" t="s">
        <v>52</v>
      </c>
      <c r="B40" s="14">
        <v>2</v>
      </c>
      <c r="C40" s="14">
        <v>32</v>
      </c>
      <c r="D40" s="8">
        <v>180</v>
      </c>
      <c r="E40" s="8">
        <v>30</v>
      </c>
      <c r="F40" s="8">
        <v>30</v>
      </c>
      <c r="G40" s="8">
        <v>15</v>
      </c>
      <c r="H40" s="8">
        <v>10</v>
      </c>
      <c r="I40" s="8"/>
      <c r="J40" s="14" t="s">
        <v>200</v>
      </c>
      <c r="K40" s="14"/>
      <c r="L40" s="8">
        <v>900</v>
      </c>
      <c r="M40" s="8">
        <v>150</v>
      </c>
      <c r="N40" s="8" t="s">
        <v>109</v>
      </c>
      <c r="O40" s="8">
        <v>0.8</v>
      </c>
      <c r="P40" s="8">
        <v>1400</v>
      </c>
      <c r="Q40" s="8">
        <v>88</v>
      </c>
      <c r="R40" s="8">
        <v>140</v>
      </c>
      <c r="S40" s="42"/>
      <c r="T40" s="43"/>
      <c r="U40" s="25" t="s">
        <v>158</v>
      </c>
      <c r="V40" s="11">
        <f t="shared" si="0"/>
        <v>16</v>
      </c>
    </row>
    <row r="41" spans="1:22" x14ac:dyDescent="0.2">
      <c r="A41" s="18" t="s">
        <v>35</v>
      </c>
      <c r="B41" s="14">
        <v>2</v>
      </c>
      <c r="C41" s="14">
        <v>25</v>
      </c>
      <c r="D41" s="8">
        <v>180</v>
      </c>
      <c r="E41" s="8">
        <v>30</v>
      </c>
      <c r="F41" s="8">
        <v>30</v>
      </c>
      <c r="G41" s="8">
        <v>15</v>
      </c>
      <c r="H41" s="8">
        <v>9</v>
      </c>
      <c r="I41" s="8"/>
      <c r="J41" s="14" t="s">
        <v>200</v>
      </c>
      <c r="K41" s="14"/>
      <c r="L41" s="8">
        <v>900</v>
      </c>
      <c r="M41" s="8">
        <v>150</v>
      </c>
      <c r="N41" s="8" t="s">
        <v>109</v>
      </c>
      <c r="O41" s="8">
        <v>0.8</v>
      </c>
      <c r="P41" s="8">
        <v>1400</v>
      </c>
      <c r="Q41" s="8">
        <v>80</v>
      </c>
      <c r="R41" s="8">
        <v>140</v>
      </c>
      <c r="S41" s="42"/>
      <c r="T41" s="43"/>
      <c r="U41" s="25" t="s">
        <v>158</v>
      </c>
      <c r="V41" s="11">
        <f t="shared" si="0"/>
        <v>12.5</v>
      </c>
    </row>
    <row r="42" spans="1:22" x14ac:dyDescent="0.2">
      <c r="A42" s="21" t="s">
        <v>36</v>
      </c>
      <c r="B42" s="14">
        <v>2</v>
      </c>
      <c r="C42" s="14">
        <v>30</v>
      </c>
      <c r="D42" s="8">
        <v>180</v>
      </c>
      <c r="E42" s="8">
        <v>30</v>
      </c>
      <c r="F42" s="8">
        <v>30</v>
      </c>
      <c r="G42" s="8">
        <v>15</v>
      </c>
      <c r="H42" s="8">
        <v>9</v>
      </c>
      <c r="I42" s="8"/>
      <c r="J42" s="14" t="s">
        <v>200</v>
      </c>
      <c r="K42" s="14"/>
      <c r="L42" s="8">
        <v>900</v>
      </c>
      <c r="M42" s="8">
        <v>150</v>
      </c>
      <c r="N42" s="8" t="s">
        <v>109</v>
      </c>
      <c r="O42" s="8">
        <v>0.8</v>
      </c>
      <c r="P42" s="8">
        <v>1400</v>
      </c>
      <c r="Q42" s="8">
        <v>80</v>
      </c>
      <c r="R42" s="8">
        <v>140</v>
      </c>
      <c r="S42" s="44"/>
      <c r="T42" s="45"/>
      <c r="U42" s="8" t="s">
        <v>159</v>
      </c>
      <c r="V42" s="11">
        <f t="shared" si="0"/>
        <v>15</v>
      </c>
    </row>
  </sheetData>
  <mergeCells count="3">
    <mergeCell ref="S37:T42"/>
    <mergeCell ref="A25:U25"/>
    <mergeCell ref="U28:U33"/>
  </mergeCells>
  <phoneticPr fontId="1" type="noConversion"/>
  <conditionalFormatting sqref="N1:O23 N26:O42">
    <cfRule type="containsText" dxfId="230" priority="15" operator="containsText" text="无">
      <formula>NOT(ISERROR(SEARCH("无",N1)))</formula>
    </cfRule>
  </conditionalFormatting>
  <conditionalFormatting sqref="N1:O24 N26:O1048576">
    <cfRule type="containsText" dxfId="229" priority="12" operator="containsText" text="力场">
      <formula>NOT(ISERROR(SEARCH("力场",N1)))</formula>
    </cfRule>
  </conditionalFormatting>
  <conditionalFormatting sqref="M2:M23 M26:M42">
    <cfRule type="cellIs" dxfId="228" priority="11" operator="greaterThanOrEqual">
      <formula>400</formula>
    </cfRule>
  </conditionalFormatting>
  <conditionalFormatting sqref="L2:L23 L26:L42">
    <cfRule type="cellIs" dxfId="227" priority="6" operator="lessThanOrEqual">
      <formula>1000</formula>
    </cfRule>
    <cfRule type="cellIs" dxfId="226" priority="10" operator="greaterThanOrEqual">
      <formula>2000</formula>
    </cfRule>
  </conditionalFormatting>
  <conditionalFormatting sqref="R2:R23 R26:R42">
    <cfRule type="cellIs" dxfId="225" priority="5" operator="lessThanOrEqual">
      <formula>100</formula>
    </cfRule>
    <cfRule type="cellIs" dxfId="224" priority="9" operator="greaterThanOrEqual">
      <formula>150</formula>
    </cfRule>
  </conditionalFormatting>
  <conditionalFormatting sqref="M26:M27 M7:M23 M29:M42">
    <cfRule type="cellIs" dxfId="223" priority="8" operator="lessThanOrEqual">
      <formula>200</formula>
    </cfRule>
  </conditionalFormatting>
  <conditionalFormatting sqref="D2:D23 D26:D42">
    <cfRule type="cellIs" dxfId="222" priority="4" operator="lessThan">
      <formula>180</formula>
    </cfRule>
  </conditionalFormatting>
  <conditionalFormatting sqref="O2:O23 O26:O42">
    <cfRule type="cellIs" dxfId="221" priority="3" operator="lessThan">
      <formula>1</formula>
    </cfRule>
  </conditionalFormatting>
  <conditionalFormatting sqref="V4:V23 V26:V42">
    <cfRule type="cellIs" dxfId="220" priority="1" operator="greaterThanOrEqual">
      <formula>13</formula>
    </cfRule>
    <cfRule type="cellIs" dxfId="219" priority="2" operator="lessThanOrEqual">
      <formula>5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B99E-ED55-4F1F-9863-674DFBBAC48C}">
  <dimension ref="A1:U31"/>
  <sheetViews>
    <sheetView workbookViewId="0">
      <pane ySplit="1" topLeftCell="A2" activePane="bottomLeft" state="frozen"/>
      <selection pane="bottomLeft" activeCell="I23" sqref="I23"/>
    </sheetView>
  </sheetViews>
  <sheetFormatPr defaultRowHeight="16.5" x14ac:dyDescent="0.2"/>
  <cols>
    <col min="1" max="1" width="10.375" style="31" bestFit="1" customWidth="1"/>
    <col min="2" max="3" width="7.375" style="31" bestFit="1" customWidth="1"/>
    <col min="4" max="4" width="9.25" style="31" bestFit="1" customWidth="1"/>
    <col min="5" max="7" width="5.5" style="31" bestFit="1" customWidth="1"/>
    <col min="8" max="9" width="9.25" style="31" bestFit="1" customWidth="1"/>
    <col min="10" max="10" width="17.5" style="31" bestFit="1" customWidth="1"/>
    <col min="11" max="12" width="6.25" style="31" bestFit="1" customWidth="1"/>
    <col min="13" max="13" width="5.5" style="31" bestFit="1" customWidth="1"/>
    <col min="14" max="14" width="5.75" style="31" bestFit="1" customWidth="1"/>
    <col min="15" max="16" width="9.25" style="31" bestFit="1" customWidth="1"/>
    <col min="17" max="17" width="5.5" style="31" bestFit="1" customWidth="1"/>
    <col min="18" max="18" width="13.25" style="31" bestFit="1" customWidth="1"/>
    <col min="19" max="19" width="9.25" style="31" bestFit="1" customWidth="1"/>
    <col min="20" max="20" width="54.25" style="31" bestFit="1" customWidth="1"/>
    <col min="21" max="21" width="7.375" style="33" bestFit="1" customWidth="1"/>
    <col min="22" max="16384" width="9" style="31"/>
  </cols>
  <sheetData>
    <row r="1" spans="1:21" x14ac:dyDescent="0.2">
      <c r="A1" s="28" t="s">
        <v>97</v>
      </c>
      <c r="B1" s="28" t="s">
        <v>135</v>
      </c>
      <c r="C1" s="28" t="s">
        <v>136</v>
      </c>
      <c r="D1" s="28" t="s">
        <v>98</v>
      </c>
      <c r="E1" s="28" t="s">
        <v>102</v>
      </c>
      <c r="F1" s="28" t="s">
        <v>103</v>
      </c>
      <c r="G1" s="28" t="s">
        <v>104</v>
      </c>
      <c r="H1" s="28" t="s">
        <v>99</v>
      </c>
      <c r="I1" s="28" t="s">
        <v>141</v>
      </c>
      <c r="J1" s="28" t="s">
        <v>186</v>
      </c>
      <c r="K1" s="28" t="s">
        <v>105</v>
      </c>
      <c r="L1" s="28" t="s">
        <v>106</v>
      </c>
      <c r="M1" s="28" t="s">
        <v>100</v>
      </c>
      <c r="N1" s="28" t="s">
        <v>132</v>
      </c>
      <c r="O1" s="28" t="s">
        <v>137</v>
      </c>
      <c r="P1" s="28" t="s">
        <v>138</v>
      </c>
      <c r="Q1" s="28" t="s">
        <v>101</v>
      </c>
      <c r="R1" s="27" t="s">
        <v>149</v>
      </c>
      <c r="S1" s="27" t="s">
        <v>150</v>
      </c>
      <c r="T1" s="28" t="s">
        <v>270</v>
      </c>
      <c r="U1" s="30" t="s">
        <v>170</v>
      </c>
    </row>
    <row r="2" spans="1:21" x14ac:dyDescent="0.2">
      <c r="A2" s="28" t="s">
        <v>45</v>
      </c>
      <c r="B2" s="28">
        <v>9</v>
      </c>
      <c r="C2" s="28">
        <v>115</v>
      </c>
      <c r="D2" s="28">
        <v>420</v>
      </c>
      <c r="E2" s="28">
        <v>90</v>
      </c>
      <c r="F2" s="28">
        <v>100</v>
      </c>
      <c r="G2" s="28">
        <v>90</v>
      </c>
      <c r="H2" s="28">
        <v>9</v>
      </c>
      <c r="I2" s="28"/>
      <c r="J2" s="28" t="s">
        <v>188</v>
      </c>
      <c r="K2" s="28">
        <v>6000</v>
      </c>
      <c r="L2" s="28">
        <v>1000</v>
      </c>
      <c r="M2" s="28" t="s">
        <v>109</v>
      </c>
      <c r="N2" s="28">
        <v>1</v>
      </c>
      <c r="O2" s="28">
        <v>4200</v>
      </c>
      <c r="P2" s="28">
        <v>210</v>
      </c>
      <c r="Q2" s="28">
        <v>55</v>
      </c>
      <c r="R2" s="30"/>
      <c r="S2" s="30"/>
      <c r="T2" s="30" t="s">
        <v>243</v>
      </c>
      <c r="U2" s="30">
        <f>表6[[#This Row],[装配点]]/表6[[#This Row],[部署点]]</f>
        <v>12.777777777777779</v>
      </c>
    </row>
    <row r="3" spans="1:21" x14ac:dyDescent="0.2">
      <c r="A3" s="28" t="s">
        <v>43</v>
      </c>
      <c r="B3" s="28">
        <v>9</v>
      </c>
      <c r="C3" s="28">
        <v>110</v>
      </c>
      <c r="D3" s="28">
        <v>420</v>
      </c>
      <c r="E3" s="28">
        <v>90</v>
      </c>
      <c r="F3" s="28">
        <v>100</v>
      </c>
      <c r="G3" s="28">
        <v>90</v>
      </c>
      <c r="H3" s="28">
        <v>9</v>
      </c>
      <c r="I3" s="28"/>
      <c r="J3" s="28" t="s">
        <v>188</v>
      </c>
      <c r="K3" s="28">
        <v>6000</v>
      </c>
      <c r="L3" s="28">
        <v>900</v>
      </c>
      <c r="M3" s="28" t="s">
        <v>109</v>
      </c>
      <c r="N3" s="28">
        <v>1</v>
      </c>
      <c r="O3" s="28">
        <v>4000</v>
      </c>
      <c r="P3" s="28">
        <v>200</v>
      </c>
      <c r="Q3" s="28">
        <v>60</v>
      </c>
      <c r="R3" s="30"/>
      <c r="S3" s="30"/>
      <c r="T3" s="30" t="s">
        <v>235</v>
      </c>
      <c r="U3" s="30">
        <f>表6[[#This Row],[装配点]]/表6[[#This Row],[部署点]]</f>
        <v>12.222222222222221</v>
      </c>
    </row>
    <row r="4" spans="1:21" x14ac:dyDescent="0.2">
      <c r="A4" s="28" t="s">
        <v>44</v>
      </c>
      <c r="B4" s="28">
        <v>9</v>
      </c>
      <c r="C4" s="28">
        <v>110</v>
      </c>
      <c r="D4" s="28">
        <v>420</v>
      </c>
      <c r="E4" s="28">
        <v>90</v>
      </c>
      <c r="F4" s="28">
        <v>100</v>
      </c>
      <c r="G4" s="28">
        <v>90</v>
      </c>
      <c r="H4" s="28">
        <v>9</v>
      </c>
      <c r="I4" s="28"/>
      <c r="J4" s="28" t="s">
        <v>188</v>
      </c>
      <c r="K4" s="28">
        <v>6000</v>
      </c>
      <c r="L4" s="28">
        <v>900</v>
      </c>
      <c r="M4" s="28" t="s">
        <v>109</v>
      </c>
      <c r="N4" s="28">
        <v>1</v>
      </c>
      <c r="O4" s="28">
        <v>4000</v>
      </c>
      <c r="P4" s="28">
        <v>200</v>
      </c>
      <c r="Q4" s="28">
        <v>60</v>
      </c>
      <c r="R4" s="30"/>
      <c r="S4" s="30"/>
      <c r="T4" s="30" t="s">
        <v>184</v>
      </c>
      <c r="U4" s="30">
        <f>表6[[#This Row],[装配点]]/表6[[#This Row],[部署点]]</f>
        <v>12.222222222222221</v>
      </c>
    </row>
    <row r="5" spans="1:21" x14ac:dyDescent="0.2">
      <c r="A5" s="28" t="s">
        <v>57</v>
      </c>
      <c r="B5" s="28">
        <v>12</v>
      </c>
      <c r="C5" s="28">
        <v>90</v>
      </c>
      <c r="D5" s="28">
        <v>420</v>
      </c>
      <c r="E5" s="28">
        <v>80</v>
      </c>
      <c r="F5" s="28">
        <v>80</v>
      </c>
      <c r="G5" s="28">
        <v>50</v>
      </c>
      <c r="H5" s="28">
        <v>9</v>
      </c>
      <c r="I5" s="28"/>
      <c r="J5" s="28" t="s">
        <v>208</v>
      </c>
      <c r="K5" s="28">
        <v>5000</v>
      </c>
      <c r="L5" s="28">
        <v>750</v>
      </c>
      <c r="M5" s="28" t="s">
        <v>109</v>
      </c>
      <c r="N5" s="28">
        <v>1</v>
      </c>
      <c r="O5" s="28">
        <v>5000</v>
      </c>
      <c r="P5" s="28">
        <v>250</v>
      </c>
      <c r="Q5" s="28">
        <v>80</v>
      </c>
      <c r="R5" s="30"/>
      <c r="S5" s="30"/>
      <c r="T5" s="30" t="s">
        <v>231</v>
      </c>
      <c r="U5" s="30">
        <f>表6[[#This Row],[装配点]]/表6[[#This Row],[部署点]]</f>
        <v>7.5</v>
      </c>
    </row>
    <row r="6" spans="1:21" x14ac:dyDescent="0.2">
      <c r="A6" s="28" t="s">
        <v>58</v>
      </c>
      <c r="B6" s="28">
        <v>12</v>
      </c>
      <c r="C6" s="28">
        <v>90</v>
      </c>
      <c r="D6" s="28">
        <v>420</v>
      </c>
      <c r="E6" s="28">
        <v>80</v>
      </c>
      <c r="F6" s="28">
        <v>80</v>
      </c>
      <c r="G6" s="28">
        <v>50</v>
      </c>
      <c r="H6" s="28">
        <v>9</v>
      </c>
      <c r="I6" s="28"/>
      <c r="J6" s="28" t="s">
        <v>208</v>
      </c>
      <c r="K6" s="28">
        <v>5000</v>
      </c>
      <c r="L6" s="28">
        <v>750</v>
      </c>
      <c r="M6" s="28" t="s">
        <v>109</v>
      </c>
      <c r="N6" s="28">
        <v>1</v>
      </c>
      <c r="O6" s="28">
        <v>5000</v>
      </c>
      <c r="P6" s="28">
        <v>250</v>
      </c>
      <c r="Q6" s="28">
        <v>80</v>
      </c>
      <c r="R6" s="30"/>
      <c r="S6" s="30"/>
      <c r="T6" s="30" t="s">
        <v>185</v>
      </c>
      <c r="U6" s="30">
        <f>表6[[#This Row],[装配点]]/表6[[#This Row],[部署点]]</f>
        <v>7.5</v>
      </c>
    </row>
    <row r="7" spans="1:21" x14ac:dyDescent="0.2">
      <c r="A7" s="28" t="s">
        <v>62</v>
      </c>
      <c r="B7" s="28">
        <v>20</v>
      </c>
      <c r="C7" s="28">
        <v>95</v>
      </c>
      <c r="D7" s="28">
        <v>300</v>
      </c>
      <c r="E7" s="28">
        <v>60</v>
      </c>
      <c r="F7" s="28">
        <v>50</v>
      </c>
      <c r="G7" s="28">
        <v>100</v>
      </c>
      <c r="H7" s="28">
        <v>9</v>
      </c>
      <c r="I7" s="28"/>
      <c r="J7" s="28" t="s">
        <v>209</v>
      </c>
      <c r="K7" s="28">
        <v>4000</v>
      </c>
      <c r="L7" s="28">
        <v>650</v>
      </c>
      <c r="M7" s="28" t="s">
        <v>111</v>
      </c>
      <c r="N7" s="28" t="s">
        <v>134</v>
      </c>
      <c r="O7" s="28">
        <v>5000</v>
      </c>
      <c r="P7" s="28">
        <v>500</v>
      </c>
      <c r="Q7" s="28">
        <v>80</v>
      </c>
      <c r="R7" s="30"/>
      <c r="S7" s="30" t="s">
        <v>128</v>
      </c>
      <c r="T7" s="30" t="s">
        <v>230</v>
      </c>
      <c r="U7" s="30">
        <f>表6[[#This Row],[装配点]]/表6[[#This Row],[部署点]]</f>
        <v>4.75</v>
      </c>
    </row>
    <row r="8" spans="1:21" x14ac:dyDescent="0.2">
      <c r="A8" s="29" t="s">
        <v>63</v>
      </c>
      <c r="B8" s="29">
        <v>7</v>
      </c>
      <c r="C8" s="29">
        <v>80</v>
      </c>
      <c r="D8" s="28">
        <v>420</v>
      </c>
      <c r="E8" s="28">
        <v>250</v>
      </c>
      <c r="F8" s="28">
        <v>100</v>
      </c>
      <c r="G8" s="28">
        <v>80</v>
      </c>
      <c r="H8" s="28">
        <v>9</v>
      </c>
      <c r="I8" s="28"/>
      <c r="J8" s="28" t="s">
        <v>195</v>
      </c>
      <c r="K8" s="28">
        <v>5500</v>
      </c>
      <c r="L8" s="28">
        <v>650</v>
      </c>
      <c r="M8" s="28" t="s">
        <v>109</v>
      </c>
      <c r="N8" s="28">
        <v>1</v>
      </c>
      <c r="O8" s="28">
        <v>3000</v>
      </c>
      <c r="P8" s="28">
        <v>150</v>
      </c>
      <c r="Q8" s="28">
        <v>60</v>
      </c>
      <c r="R8" s="30"/>
      <c r="S8" s="30"/>
      <c r="T8" s="30" t="s">
        <v>222</v>
      </c>
      <c r="U8" s="30">
        <f>表6[[#This Row],[装配点]]/表6[[#This Row],[部署点]]</f>
        <v>11.428571428571429</v>
      </c>
    </row>
    <row r="9" spans="1:21" x14ac:dyDescent="0.2">
      <c r="A9" s="29" t="s">
        <v>64</v>
      </c>
      <c r="B9" s="29">
        <v>7</v>
      </c>
      <c r="C9" s="29">
        <v>80</v>
      </c>
      <c r="D9" s="28">
        <v>420</v>
      </c>
      <c r="E9" s="28">
        <v>250</v>
      </c>
      <c r="F9" s="28">
        <v>100</v>
      </c>
      <c r="G9" s="28">
        <v>80</v>
      </c>
      <c r="H9" s="28">
        <v>9</v>
      </c>
      <c r="I9" s="28"/>
      <c r="J9" s="28" t="s">
        <v>195</v>
      </c>
      <c r="K9" s="28">
        <v>5500</v>
      </c>
      <c r="L9" s="28">
        <v>650</v>
      </c>
      <c r="M9" s="28" t="s">
        <v>109</v>
      </c>
      <c r="N9" s="28">
        <v>1</v>
      </c>
      <c r="O9" s="28">
        <v>3000</v>
      </c>
      <c r="P9" s="28">
        <v>150</v>
      </c>
      <c r="Q9" s="28">
        <v>60</v>
      </c>
      <c r="R9" s="30" t="s">
        <v>116</v>
      </c>
      <c r="S9" s="28"/>
      <c r="T9" s="28" t="s">
        <v>233</v>
      </c>
      <c r="U9" s="30">
        <f>表6[[#This Row],[装配点]]/表6[[#This Row],[部署点]]</f>
        <v>11.428571428571429</v>
      </c>
    </row>
    <row r="10" spans="1:21" x14ac:dyDescent="0.2">
      <c r="A10" s="28" t="s">
        <v>55</v>
      </c>
      <c r="B10" s="28">
        <v>10</v>
      </c>
      <c r="C10" s="28">
        <v>45</v>
      </c>
      <c r="D10" s="28">
        <v>360</v>
      </c>
      <c r="E10" s="28">
        <v>120</v>
      </c>
      <c r="F10" s="28">
        <v>150</v>
      </c>
      <c r="G10" s="28">
        <v>30</v>
      </c>
      <c r="H10" s="28">
        <v>9</v>
      </c>
      <c r="I10" s="28">
        <v>2</v>
      </c>
      <c r="J10" s="28" t="s">
        <v>191</v>
      </c>
      <c r="K10" s="28">
        <v>5000</v>
      </c>
      <c r="L10" s="28">
        <v>500</v>
      </c>
      <c r="M10" s="28" t="s">
        <v>109</v>
      </c>
      <c r="N10" s="28">
        <v>1.2</v>
      </c>
      <c r="O10" s="28">
        <v>2200</v>
      </c>
      <c r="P10" s="28">
        <v>110</v>
      </c>
      <c r="Q10" s="28">
        <v>40</v>
      </c>
      <c r="R10" s="30"/>
      <c r="S10" s="30"/>
      <c r="T10" s="30" t="s">
        <v>263</v>
      </c>
      <c r="U10" s="30">
        <f>表6[[#This Row],[装配点]]/表6[[#This Row],[部署点]]</f>
        <v>4.5</v>
      </c>
    </row>
    <row r="11" spans="1:21" x14ac:dyDescent="0.2">
      <c r="A11" s="28" t="s">
        <v>61</v>
      </c>
      <c r="B11" s="28">
        <v>10</v>
      </c>
      <c r="C11" s="28">
        <v>95</v>
      </c>
      <c r="D11" s="28">
        <v>360</v>
      </c>
      <c r="E11" s="28">
        <v>100</v>
      </c>
      <c r="F11" s="28">
        <v>100</v>
      </c>
      <c r="G11" s="28">
        <v>60</v>
      </c>
      <c r="H11" s="28">
        <v>9</v>
      </c>
      <c r="I11" s="28"/>
      <c r="J11" s="28" t="s">
        <v>196</v>
      </c>
      <c r="K11" s="28">
        <v>5000</v>
      </c>
      <c r="L11" s="28">
        <v>500</v>
      </c>
      <c r="M11" s="28" t="s">
        <v>107</v>
      </c>
      <c r="N11" s="28">
        <v>0.8</v>
      </c>
      <c r="O11" s="28">
        <v>4200</v>
      </c>
      <c r="P11" s="28">
        <v>250</v>
      </c>
      <c r="Q11" s="28">
        <v>90</v>
      </c>
      <c r="R11" s="30"/>
      <c r="S11" s="30"/>
      <c r="T11" s="30" t="s">
        <v>255</v>
      </c>
      <c r="U11" s="30">
        <f>表6[[#This Row],[装配点]]/表6[[#This Row],[部署点]]</f>
        <v>9.5</v>
      </c>
    </row>
    <row r="12" spans="1:21" x14ac:dyDescent="0.2">
      <c r="A12" s="28" t="s">
        <v>59</v>
      </c>
      <c r="B12" s="28">
        <v>15</v>
      </c>
      <c r="C12" s="28">
        <v>70</v>
      </c>
      <c r="D12" s="28">
        <v>360</v>
      </c>
      <c r="E12" s="28">
        <v>40</v>
      </c>
      <c r="F12" s="28">
        <v>150</v>
      </c>
      <c r="G12" s="28">
        <v>40</v>
      </c>
      <c r="H12" s="28">
        <v>9</v>
      </c>
      <c r="I12" s="28">
        <v>2</v>
      </c>
      <c r="J12" s="28" t="s">
        <v>206</v>
      </c>
      <c r="K12" s="28">
        <v>4250</v>
      </c>
      <c r="L12" s="28">
        <v>400</v>
      </c>
      <c r="M12" s="28" t="s">
        <v>107</v>
      </c>
      <c r="N12" s="28">
        <v>0.8</v>
      </c>
      <c r="O12" s="28">
        <v>3000</v>
      </c>
      <c r="P12" s="28">
        <v>225</v>
      </c>
      <c r="Q12" s="28">
        <v>75</v>
      </c>
      <c r="R12" s="30"/>
      <c r="S12" s="30"/>
      <c r="T12" s="30" t="s">
        <v>236</v>
      </c>
      <c r="U12" s="30">
        <f>表6[[#This Row],[装配点]]/表6[[#This Row],[部署点]]</f>
        <v>4.666666666666667</v>
      </c>
    </row>
    <row r="13" spans="1:21" x14ac:dyDescent="0.2">
      <c r="A13" s="28" t="s">
        <v>56</v>
      </c>
      <c r="B13" s="28">
        <v>12</v>
      </c>
      <c r="C13" s="28">
        <v>95</v>
      </c>
      <c r="D13" s="28">
        <v>300</v>
      </c>
      <c r="E13" s="28">
        <v>50</v>
      </c>
      <c r="F13" s="28">
        <v>50</v>
      </c>
      <c r="G13" s="28">
        <v>40</v>
      </c>
      <c r="H13" s="28">
        <v>9</v>
      </c>
      <c r="I13" s="28"/>
      <c r="J13" s="28" t="s">
        <v>202</v>
      </c>
      <c r="K13" s="28">
        <v>3000</v>
      </c>
      <c r="L13" s="28">
        <v>300</v>
      </c>
      <c r="M13" s="28" t="s">
        <v>109</v>
      </c>
      <c r="N13" s="28">
        <v>0.6</v>
      </c>
      <c r="O13" s="28">
        <v>6000</v>
      </c>
      <c r="P13" s="28">
        <v>400</v>
      </c>
      <c r="Q13" s="28">
        <v>100</v>
      </c>
      <c r="R13" s="30"/>
      <c r="S13" s="30"/>
      <c r="T13" s="30" t="s">
        <v>238</v>
      </c>
      <c r="U13" s="30">
        <f>表6[[#This Row],[装配点]]/表6[[#This Row],[部署点]]</f>
        <v>7.916666666666667</v>
      </c>
    </row>
    <row r="14" spans="1:21" x14ac:dyDescent="0.2">
      <c r="A14" s="28" t="s">
        <v>37</v>
      </c>
      <c r="B14" s="28">
        <v>8</v>
      </c>
      <c r="C14" s="28">
        <v>85</v>
      </c>
      <c r="D14" s="28">
        <v>300</v>
      </c>
      <c r="E14" s="28">
        <v>40</v>
      </c>
      <c r="F14" s="28">
        <v>40</v>
      </c>
      <c r="G14" s="28">
        <v>60</v>
      </c>
      <c r="H14" s="28">
        <v>10</v>
      </c>
      <c r="I14" s="28"/>
      <c r="J14" s="28" t="s">
        <v>205</v>
      </c>
      <c r="K14" s="28">
        <v>2800</v>
      </c>
      <c r="L14" s="28">
        <v>250</v>
      </c>
      <c r="M14" s="28" t="s">
        <v>109</v>
      </c>
      <c r="N14" s="28">
        <v>0.7</v>
      </c>
      <c r="O14" s="28">
        <v>5400</v>
      </c>
      <c r="P14" s="28">
        <v>350</v>
      </c>
      <c r="Q14" s="28">
        <v>100</v>
      </c>
      <c r="R14" s="30"/>
      <c r="S14" s="30"/>
      <c r="T14" s="30" t="s">
        <v>239</v>
      </c>
      <c r="U14" s="30">
        <f>表6[[#This Row],[装配点]]/表6[[#This Row],[部署点]]</f>
        <v>10.625</v>
      </c>
    </row>
    <row r="15" spans="1:21" x14ac:dyDescent="0.2">
      <c r="A15" s="28" t="s">
        <v>38</v>
      </c>
      <c r="B15" s="28">
        <v>8</v>
      </c>
      <c r="C15" s="28">
        <v>75</v>
      </c>
      <c r="D15" s="28">
        <v>300</v>
      </c>
      <c r="E15" s="28">
        <v>40</v>
      </c>
      <c r="F15" s="28">
        <v>40</v>
      </c>
      <c r="G15" s="28">
        <v>60</v>
      </c>
      <c r="H15" s="28">
        <v>10</v>
      </c>
      <c r="I15" s="28"/>
      <c r="J15" s="28" t="s">
        <v>205</v>
      </c>
      <c r="K15" s="28">
        <v>2800</v>
      </c>
      <c r="L15" s="28">
        <v>250</v>
      </c>
      <c r="M15" s="28" t="s">
        <v>109</v>
      </c>
      <c r="N15" s="28">
        <v>0.7</v>
      </c>
      <c r="O15" s="28">
        <v>5400</v>
      </c>
      <c r="P15" s="28">
        <v>350</v>
      </c>
      <c r="Q15" s="28">
        <v>100</v>
      </c>
      <c r="R15" s="30"/>
      <c r="S15" s="30"/>
      <c r="T15" s="30" t="s">
        <v>249</v>
      </c>
      <c r="U15" s="30">
        <f>表6[[#This Row],[装配点]]/表6[[#This Row],[部署点]]</f>
        <v>9.375</v>
      </c>
    </row>
    <row r="16" spans="1:21" x14ac:dyDescent="0.2">
      <c r="A16" s="28" t="s">
        <v>54</v>
      </c>
      <c r="B16" s="28">
        <v>11</v>
      </c>
      <c r="C16" s="28">
        <v>105</v>
      </c>
      <c r="D16" s="28">
        <v>300</v>
      </c>
      <c r="E16" s="28">
        <v>80</v>
      </c>
      <c r="F16" s="28">
        <v>70</v>
      </c>
      <c r="G16" s="28">
        <v>50</v>
      </c>
      <c r="H16" s="28">
        <v>9</v>
      </c>
      <c r="I16" s="28"/>
      <c r="J16" s="28" t="s">
        <v>207</v>
      </c>
      <c r="K16" s="28">
        <v>4000</v>
      </c>
      <c r="L16" s="28">
        <v>250</v>
      </c>
      <c r="M16" s="28" t="s">
        <v>107</v>
      </c>
      <c r="N16" s="28">
        <v>1.2</v>
      </c>
      <c r="O16" s="28">
        <v>7500</v>
      </c>
      <c r="P16" s="28">
        <v>500</v>
      </c>
      <c r="Q16" s="28">
        <v>90</v>
      </c>
      <c r="R16" s="30"/>
      <c r="S16" s="30"/>
      <c r="T16" s="30" t="s">
        <v>240</v>
      </c>
      <c r="U16" s="30">
        <f>表6[[#This Row],[装配点]]/表6[[#This Row],[部署点]]</f>
        <v>9.545454545454545</v>
      </c>
    </row>
    <row r="17" spans="1:21" s="33" customFormat="1" x14ac:dyDescent="0.2">
      <c r="A17" s="30" t="s">
        <v>112</v>
      </c>
      <c r="B17" s="30"/>
      <c r="C17" s="30"/>
      <c r="D17" s="30"/>
      <c r="E17" s="30"/>
      <c r="F17" s="30"/>
      <c r="G17" s="30"/>
      <c r="H17" s="30"/>
      <c r="I17" s="30"/>
      <c r="J17" s="30"/>
      <c r="K17" s="30">
        <f>AVERAGE(K2:K16)</f>
        <v>4656.666666666667</v>
      </c>
      <c r="L17" s="30">
        <f>AVERAGE(L2:L16)</f>
        <v>580</v>
      </c>
      <c r="M17" s="30"/>
      <c r="N17" s="30"/>
      <c r="O17" s="30"/>
      <c r="P17" s="30"/>
      <c r="Q17" s="30">
        <f>AVERAGE(Q2:Q16)</f>
        <v>75.333333333333329</v>
      </c>
      <c r="R17" s="28"/>
      <c r="S17" s="28"/>
      <c r="T17" s="28"/>
      <c r="U17" s="30"/>
    </row>
    <row r="18" spans="1:21" x14ac:dyDescent="0.2">
      <c r="A18" s="52" t="s">
        <v>177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4"/>
      <c r="U18" s="30"/>
    </row>
    <row r="19" spans="1:21" x14ac:dyDescent="0.2">
      <c r="A19" s="34" t="s">
        <v>65</v>
      </c>
      <c r="B19" s="29">
        <v>10</v>
      </c>
      <c r="C19" s="29">
        <v>30</v>
      </c>
      <c r="D19" s="28">
        <v>300</v>
      </c>
      <c r="E19" s="28">
        <v>50</v>
      </c>
      <c r="F19" s="28">
        <v>200</v>
      </c>
      <c r="G19" s="28">
        <v>100</v>
      </c>
      <c r="H19" s="28">
        <v>9</v>
      </c>
      <c r="I19" s="28"/>
      <c r="J19" s="28" t="s">
        <v>194</v>
      </c>
      <c r="K19" s="28">
        <v>3000</v>
      </c>
      <c r="L19" s="28">
        <v>500</v>
      </c>
      <c r="M19" s="28" t="s">
        <v>111</v>
      </c>
      <c r="N19" s="28" t="s">
        <v>134</v>
      </c>
      <c r="O19" s="28">
        <v>3000</v>
      </c>
      <c r="P19" s="28">
        <v>300</v>
      </c>
      <c r="Q19" s="28">
        <v>90</v>
      </c>
      <c r="R19" s="30" t="s">
        <v>123</v>
      </c>
      <c r="S19" s="28" t="s">
        <v>128</v>
      </c>
      <c r="T19" s="28" t="s">
        <v>169</v>
      </c>
      <c r="U19" s="30">
        <f>C19/B19</f>
        <v>3</v>
      </c>
    </row>
    <row r="20" spans="1:21" x14ac:dyDescent="0.2">
      <c r="A20" s="34" t="s">
        <v>42</v>
      </c>
      <c r="B20" s="29">
        <v>3</v>
      </c>
      <c r="C20" s="29">
        <v>16</v>
      </c>
      <c r="D20" s="28">
        <v>360</v>
      </c>
      <c r="E20" s="28">
        <v>0</v>
      </c>
      <c r="F20" s="28">
        <v>2</v>
      </c>
      <c r="G20" s="28">
        <v>0</v>
      </c>
      <c r="H20" s="28">
        <v>8</v>
      </c>
      <c r="I20" s="28"/>
      <c r="J20" s="28" t="s">
        <v>193</v>
      </c>
      <c r="K20" s="28">
        <v>2000</v>
      </c>
      <c r="L20" s="28">
        <v>200</v>
      </c>
      <c r="M20" s="28" t="s">
        <v>108</v>
      </c>
      <c r="N20" s="28" t="s">
        <v>133</v>
      </c>
      <c r="O20" s="28">
        <v>1000</v>
      </c>
      <c r="P20" s="28">
        <v>100</v>
      </c>
      <c r="Q20" s="28">
        <v>50</v>
      </c>
      <c r="R20" s="30" t="s">
        <v>114</v>
      </c>
      <c r="S20" s="28" t="s">
        <v>126</v>
      </c>
      <c r="T20" s="28" t="s">
        <v>143</v>
      </c>
      <c r="U20" s="30">
        <f t="shared" ref="U20:U31" si="0">C20/B20</f>
        <v>5.333333333333333</v>
      </c>
    </row>
    <row r="21" spans="1:21" x14ac:dyDescent="0.2">
      <c r="A21" s="34" t="s">
        <v>41</v>
      </c>
      <c r="B21" s="29">
        <v>5</v>
      </c>
      <c r="C21" s="29">
        <v>55</v>
      </c>
      <c r="D21" s="28">
        <v>360</v>
      </c>
      <c r="E21" s="28">
        <v>50</v>
      </c>
      <c r="F21" s="28">
        <v>250</v>
      </c>
      <c r="G21" s="28">
        <v>80</v>
      </c>
      <c r="H21" s="28">
        <v>9</v>
      </c>
      <c r="I21" s="28"/>
      <c r="J21" s="28" t="s">
        <v>194</v>
      </c>
      <c r="K21" s="28">
        <v>3500</v>
      </c>
      <c r="L21" s="28">
        <v>400</v>
      </c>
      <c r="M21" s="28" t="s">
        <v>107</v>
      </c>
      <c r="N21" s="28">
        <v>0.8</v>
      </c>
      <c r="O21" s="28">
        <v>2250</v>
      </c>
      <c r="P21" s="28">
        <v>110</v>
      </c>
      <c r="Q21" s="28">
        <v>80</v>
      </c>
      <c r="R21" s="30" t="s">
        <v>113</v>
      </c>
      <c r="S21" s="28"/>
      <c r="T21" s="28" t="s">
        <v>168</v>
      </c>
      <c r="U21" s="30">
        <f t="shared" si="0"/>
        <v>11</v>
      </c>
    </row>
    <row r="22" spans="1:21" x14ac:dyDescent="0.2">
      <c r="A22" s="34" t="s">
        <v>49</v>
      </c>
      <c r="B22" s="29">
        <v>3</v>
      </c>
      <c r="C22" s="29">
        <v>28</v>
      </c>
      <c r="D22" s="28">
        <v>240</v>
      </c>
      <c r="E22" s="28">
        <v>400</v>
      </c>
      <c r="F22" s="28">
        <v>20</v>
      </c>
      <c r="G22" s="28">
        <v>80</v>
      </c>
      <c r="H22" s="28">
        <v>8</v>
      </c>
      <c r="I22" s="28"/>
      <c r="J22" s="28" t="s">
        <v>194</v>
      </c>
      <c r="K22" s="28">
        <v>3000</v>
      </c>
      <c r="L22" s="28">
        <v>125</v>
      </c>
      <c r="M22" s="28" t="s">
        <v>109</v>
      </c>
      <c r="N22" s="28">
        <v>1</v>
      </c>
      <c r="O22" s="28">
        <v>1500</v>
      </c>
      <c r="P22" s="28">
        <v>70</v>
      </c>
      <c r="Q22" s="28">
        <v>50</v>
      </c>
      <c r="R22" s="30" t="s">
        <v>116</v>
      </c>
      <c r="S22" s="28" t="s">
        <v>126</v>
      </c>
      <c r="T22" s="28" t="s">
        <v>148</v>
      </c>
      <c r="U22" s="30">
        <f t="shared" si="0"/>
        <v>9.3333333333333339</v>
      </c>
    </row>
    <row r="23" spans="1:21" x14ac:dyDescent="0.2">
      <c r="A23" s="38" t="s">
        <v>40</v>
      </c>
      <c r="B23" s="29">
        <v>3</v>
      </c>
      <c r="C23" s="29">
        <v>40</v>
      </c>
      <c r="D23" s="28">
        <v>420</v>
      </c>
      <c r="E23" s="28">
        <v>350</v>
      </c>
      <c r="F23" s="28">
        <v>80</v>
      </c>
      <c r="G23" s="28">
        <v>80</v>
      </c>
      <c r="H23" s="28">
        <v>8</v>
      </c>
      <c r="I23" s="28"/>
      <c r="J23" s="28" t="s">
        <v>188</v>
      </c>
      <c r="K23" s="28">
        <v>4250</v>
      </c>
      <c r="L23" s="28">
        <v>400</v>
      </c>
      <c r="M23" s="28" t="s">
        <v>109</v>
      </c>
      <c r="N23" s="28">
        <v>1.2</v>
      </c>
      <c r="O23" s="28">
        <v>1800</v>
      </c>
      <c r="P23" s="28">
        <v>125</v>
      </c>
      <c r="Q23" s="28">
        <v>45</v>
      </c>
      <c r="R23" s="30" t="s">
        <v>102</v>
      </c>
      <c r="S23" s="28" t="s">
        <v>126</v>
      </c>
      <c r="T23" s="28" t="s">
        <v>142</v>
      </c>
      <c r="U23" s="30">
        <f t="shared" si="0"/>
        <v>13.333333333333334</v>
      </c>
    </row>
    <row r="24" spans="1:21" x14ac:dyDescent="0.2">
      <c r="A24" s="38" t="s">
        <v>47</v>
      </c>
      <c r="B24" s="29">
        <v>3</v>
      </c>
      <c r="C24" s="29">
        <v>28</v>
      </c>
      <c r="D24" s="28">
        <v>240</v>
      </c>
      <c r="E24" s="28">
        <v>400</v>
      </c>
      <c r="F24" s="28">
        <v>20</v>
      </c>
      <c r="G24" s="28">
        <v>80</v>
      </c>
      <c r="H24" s="28">
        <v>8</v>
      </c>
      <c r="I24" s="28"/>
      <c r="J24" s="28" t="s">
        <v>194</v>
      </c>
      <c r="K24" s="28">
        <v>3000</v>
      </c>
      <c r="L24" s="28">
        <v>125</v>
      </c>
      <c r="M24" s="28" t="s">
        <v>109</v>
      </c>
      <c r="N24" s="28">
        <v>1</v>
      </c>
      <c r="O24" s="28">
        <v>1500</v>
      </c>
      <c r="P24" s="28">
        <v>70</v>
      </c>
      <c r="Q24" s="28">
        <v>50</v>
      </c>
      <c r="R24" s="30" t="s">
        <v>102</v>
      </c>
      <c r="S24" s="28" t="s">
        <v>126</v>
      </c>
      <c r="T24" s="28" t="s">
        <v>154</v>
      </c>
      <c r="U24" s="30">
        <f t="shared" si="0"/>
        <v>9.3333333333333339</v>
      </c>
    </row>
    <row r="25" spans="1:21" x14ac:dyDescent="0.2">
      <c r="A25" s="38" t="s">
        <v>53</v>
      </c>
      <c r="B25" s="29">
        <v>3</v>
      </c>
      <c r="C25" s="29">
        <v>28</v>
      </c>
      <c r="D25" s="28">
        <v>240</v>
      </c>
      <c r="E25" s="28">
        <v>400</v>
      </c>
      <c r="F25" s="28">
        <v>20</v>
      </c>
      <c r="G25" s="28">
        <v>80</v>
      </c>
      <c r="H25" s="28">
        <v>9</v>
      </c>
      <c r="I25" s="28"/>
      <c r="J25" s="28" t="s">
        <v>194</v>
      </c>
      <c r="K25" s="28">
        <v>3000</v>
      </c>
      <c r="L25" s="28">
        <v>125</v>
      </c>
      <c r="M25" s="28" t="s">
        <v>109</v>
      </c>
      <c r="N25" s="28">
        <v>1</v>
      </c>
      <c r="O25" s="28">
        <v>1500</v>
      </c>
      <c r="P25" s="28">
        <v>77</v>
      </c>
      <c r="Q25" s="28">
        <v>50</v>
      </c>
      <c r="R25" s="30" t="s">
        <v>130</v>
      </c>
      <c r="S25" s="28"/>
      <c r="T25" s="28" t="s">
        <v>154</v>
      </c>
      <c r="U25" s="30">
        <f t="shared" si="0"/>
        <v>9.3333333333333339</v>
      </c>
    </row>
    <row r="26" spans="1:21" x14ac:dyDescent="0.2">
      <c r="A26" s="38" t="s">
        <v>48</v>
      </c>
      <c r="B26" s="29">
        <v>3</v>
      </c>
      <c r="C26" s="29">
        <v>28</v>
      </c>
      <c r="D26" s="28">
        <v>240</v>
      </c>
      <c r="E26" s="28">
        <v>400</v>
      </c>
      <c r="F26" s="28">
        <v>20</v>
      </c>
      <c r="G26" s="28">
        <v>80</v>
      </c>
      <c r="H26" s="28">
        <v>8</v>
      </c>
      <c r="I26" s="28"/>
      <c r="J26" s="28" t="s">
        <v>194</v>
      </c>
      <c r="K26" s="28">
        <v>3000</v>
      </c>
      <c r="L26" s="28">
        <v>125</v>
      </c>
      <c r="M26" s="28" t="s">
        <v>109</v>
      </c>
      <c r="N26" s="28">
        <v>1</v>
      </c>
      <c r="O26" s="28">
        <v>1500</v>
      </c>
      <c r="P26" s="28">
        <v>70</v>
      </c>
      <c r="Q26" s="28">
        <v>50</v>
      </c>
      <c r="R26" s="30" t="s">
        <v>102</v>
      </c>
      <c r="S26" s="28" t="s">
        <v>126</v>
      </c>
      <c r="T26" s="28" t="s">
        <v>154</v>
      </c>
      <c r="U26" s="30">
        <f t="shared" si="0"/>
        <v>9.3333333333333339</v>
      </c>
    </row>
    <row r="27" spans="1:21" x14ac:dyDescent="0.2">
      <c r="A27" s="38" t="s">
        <v>50</v>
      </c>
      <c r="B27" s="29">
        <v>3</v>
      </c>
      <c r="C27" s="29">
        <v>28</v>
      </c>
      <c r="D27" s="28">
        <v>240</v>
      </c>
      <c r="E27" s="28">
        <v>400</v>
      </c>
      <c r="F27" s="28">
        <v>20</v>
      </c>
      <c r="G27" s="28">
        <v>80</v>
      </c>
      <c r="H27" s="28">
        <v>8</v>
      </c>
      <c r="I27" s="28"/>
      <c r="J27" s="28" t="s">
        <v>194</v>
      </c>
      <c r="K27" s="28">
        <v>3000</v>
      </c>
      <c r="L27" s="28">
        <v>125</v>
      </c>
      <c r="M27" s="28" t="s">
        <v>109</v>
      </c>
      <c r="N27" s="28">
        <v>1</v>
      </c>
      <c r="O27" s="28">
        <v>1500</v>
      </c>
      <c r="P27" s="28">
        <v>70</v>
      </c>
      <c r="Q27" s="28">
        <v>50</v>
      </c>
      <c r="R27" s="30" t="s">
        <v>102</v>
      </c>
      <c r="S27" s="28" t="s">
        <v>126</v>
      </c>
      <c r="T27" s="28" t="s">
        <v>154</v>
      </c>
      <c r="U27" s="30">
        <f t="shared" si="0"/>
        <v>9.3333333333333339</v>
      </c>
    </row>
    <row r="28" spans="1:21" x14ac:dyDescent="0.2">
      <c r="A28" s="36" t="s">
        <v>60</v>
      </c>
      <c r="B28" s="29">
        <v>4</v>
      </c>
      <c r="C28" s="29">
        <v>45</v>
      </c>
      <c r="D28" s="28">
        <v>300</v>
      </c>
      <c r="E28" s="28">
        <v>20</v>
      </c>
      <c r="F28" s="28">
        <v>20</v>
      </c>
      <c r="G28" s="28">
        <v>800</v>
      </c>
      <c r="H28" s="28">
        <v>8</v>
      </c>
      <c r="I28" s="28"/>
      <c r="J28" s="28" t="s">
        <v>193</v>
      </c>
      <c r="K28" s="28">
        <v>2000</v>
      </c>
      <c r="L28" s="28">
        <v>350</v>
      </c>
      <c r="M28" s="28" t="s">
        <v>109</v>
      </c>
      <c r="N28" s="28">
        <v>1.2</v>
      </c>
      <c r="O28" s="28">
        <v>2000</v>
      </c>
      <c r="P28" s="28">
        <v>150</v>
      </c>
      <c r="Q28" s="28">
        <v>50</v>
      </c>
      <c r="R28" s="30" t="s">
        <v>104</v>
      </c>
      <c r="S28" s="28" t="s">
        <v>126</v>
      </c>
      <c r="T28" s="28" t="s">
        <v>156</v>
      </c>
      <c r="U28" s="30">
        <f t="shared" si="0"/>
        <v>11.25</v>
      </c>
    </row>
    <row r="29" spans="1:21" x14ac:dyDescent="0.2">
      <c r="A29" s="37" t="s">
        <v>46</v>
      </c>
      <c r="B29" s="29">
        <v>4</v>
      </c>
      <c r="C29" s="29">
        <v>40</v>
      </c>
      <c r="D29" s="28">
        <v>240</v>
      </c>
      <c r="E29" s="28">
        <v>120</v>
      </c>
      <c r="F29" s="28">
        <v>400</v>
      </c>
      <c r="G29" s="28">
        <v>80</v>
      </c>
      <c r="H29" s="28">
        <v>8</v>
      </c>
      <c r="I29" s="28"/>
      <c r="J29" s="28" t="s">
        <v>193</v>
      </c>
      <c r="K29" s="28">
        <v>3000</v>
      </c>
      <c r="L29" s="28">
        <v>175</v>
      </c>
      <c r="M29" s="28" t="s">
        <v>107</v>
      </c>
      <c r="N29" s="28">
        <v>1</v>
      </c>
      <c r="O29" s="28">
        <v>1500</v>
      </c>
      <c r="P29" s="28">
        <v>85</v>
      </c>
      <c r="Q29" s="28">
        <v>55</v>
      </c>
      <c r="R29" s="30" t="s">
        <v>119</v>
      </c>
      <c r="S29" s="28" t="s">
        <v>126</v>
      </c>
      <c r="T29" s="28" t="s">
        <v>157</v>
      </c>
      <c r="U29" s="30">
        <f t="shared" si="0"/>
        <v>10</v>
      </c>
    </row>
    <row r="30" spans="1:21" x14ac:dyDescent="0.2">
      <c r="A30" s="35" t="s">
        <v>144</v>
      </c>
      <c r="B30" s="29">
        <v>4</v>
      </c>
      <c r="C30" s="29">
        <v>70</v>
      </c>
      <c r="D30" s="28">
        <v>120</v>
      </c>
      <c r="E30" s="28">
        <v>20</v>
      </c>
      <c r="F30" s="28">
        <v>40</v>
      </c>
      <c r="G30" s="28">
        <v>30</v>
      </c>
      <c r="H30" s="28">
        <v>9</v>
      </c>
      <c r="I30" s="28"/>
      <c r="J30" s="28" t="s">
        <v>193</v>
      </c>
      <c r="K30" s="28">
        <v>2500</v>
      </c>
      <c r="L30" s="28">
        <v>200</v>
      </c>
      <c r="M30" s="28" t="s">
        <v>108</v>
      </c>
      <c r="N30" s="28" t="s">
        <v>133</v>
      </c>
      <c r="O30" s="28">
        <v>2250</v>
      </c>
      <c r="P30" s="28">
        <v>100</v>
      </c>
      <c r="Q30" s="28">
        <v>80</v>
      </c>
      <c r="R30" s="30"/>
      <c r="S30" s="30" t="s">
        <v>126</v>
      </c>
      <c r="T30" s="28" t="s">
        <v>215</v>
      </c>
      <c r="U30" s="30">
        <f t="shared" si="0"/>
        <v>17.5</v>
      </c>
    </row>
    <row r="31" spans="1:21" x14ac:dyDescent="0.2">
      <c r="A31" s="35" t="s">
        <v>39</v>
      </c>
      <c r="B31" s="29">
        <v>9</v>
      </c>
      <c r="C31" s="29">
        <v>75</v>
      </c>
      <c r="D31" s="28">
        <v>360</v>
      </c>
      <c r="E31" s="28">
        <v>250</v>
      </c>
      <c r="F31" s="28">
        <v>120</v>
      </c>
      <c r="G31" s="28">
        <v>70</v>
      </c>
      <c r="H31" s="28">
        <v>9</v>
      </c>
      <c r="I31" s="28">
        <v>1</v>
      </c>
      <c r="J31" s="28" t="s">
        <v>206</v>
      </c>
      <c r="K31" s="28">
        <v>4500</v>
      </c>
      <c r="L31" s="28">
        <v>250</v>
      </c>
      <c r="M31" s="28" t="s">
        <v>109</v>
      </c>
      <c r="N31" s="28">
        <v>0.8</v>
      </c>
      <c r="O31" s="28">
        <v>2700</v>
      </c>
      <c r="P31" s="28">
        <v>170</v>
      </c>
      <c r="Q31" s="28">
        <v>50</v>
      </c>
      <c r="R31" s="30"/>
      <c r="S31" s="30" t="s">
        <v>126</v>
      </c>
      <c r="T31" s="28" t="s">
        <v>173</v>
      </c>
      <c r="U31" s="30">
        <f t="shared" si="0"/>
        <v>8.3333333333333339</v>
      </c>
    </row>
  </sheetData>
  <mergeCells count="1">
    <mergeCell ref="A18:T18"/>
  </mergeCells>
  <phoneticPr fontId="1" type="noConversion"/>
  <conditionalFormatting sqref="M1:N17 M19:N1048576">
    <cfRule type="containsText" dxfId="168" priority="15" operator="containsText" text="无">
      <formula>NOT(ISERROR(SEARCH("无",M1)))</formula>
    </cfRule>
  </conditionalFormatting>
  <conditionalFormatting sqref="L2:L16 L19:L31">
    <cfRule type="cellIs" dxfId="167" priority="8" operator="greaterThanOrEqual">
      <formula>500</formula>
    </cfRule>
  </conditionalFormatting>
  <conditionalFormatting sqref="K2:K16 K19:K31">
    <cfRule type="cellIs" dxfId="166" priority="7" operator="greaterThanOrEqual">
      <formula>4000</formula>
    </cfRule>
  </conditionalFormatting>
  <conditionalFormatting sqref="Q2:Q16 Q19:Q31">
    <cfRule type="cellIs" dxfId="165" priority="6" operator="greaterThanOrEqual">
      <formula>100</formula>
    </cfRule>
  </conditionalFormatting>
  <conditionalFormatting sqref="L20:L22 L9 L12:L16 L24:L31">
    <cfRule type="cellIs" dxfId="164" priority="5" operator="lessThan">
      <formula>200</formula>
    </cfRule>
  </conditionalFormatting>
  <conditionalFormatting sqref="D2:D16 D19:D31">
    <cfRule type="cellIs" dxfId="163" priority="4" operator="lessThan">
      <formula>180</formula>
    </cfRule>
  </conditionalFormatting>
  <conditionalFormatting sqref="N2:N16 N19:N31">
    <cfRule type="cellIs" dxfId="162" priority="3" operator="lessThan">
      <formula>1</formula>
    </cfRule>
  </conditionalFormatting>
  <conditionalFormatting sqref="U2:U16 U19:U31">
    <cfRule type="cellIs" dxfId="161" priority="1" operator="greaterThanOrEqual">
      <formula>12</formula>
    </cfRule>
    <cfRule type="cellIs" dxfId="160" priority="2" operator="lessThanOrEqual">
      <formula>5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BAB4-F408-4C7B-B3BA-BEE7D5F50E68}">
  <dimension ref="A1:U25"/>
  <sheetViews>
    <sheetView workbookViewId="0">
      <pane ySplit="1" topLeftCell="A2" activePane="bottomLeft" state="frozen"/>
      <selection pane="bottomLeft" activeCell="I29" sqref="I29"/>
    </sheetView>
  </sheetViews>
  <sheetFormatPr defaultRowHeight="16.5" x14ac:dyDescent="0.2"/>
  <cols>
    <col min="1" max="1" width="10.375" style="31" bestFit="1" customWidth="1"/>
    <col min="2" max="3" width="7.375" style="31" bestFit="1" customWidth="1"/>
    <col min="4" max="4" width="9.25" style="31" bestFit="1" customWidth="1"/>
    <col min="5" max="5" width="5.5" style="31" bestFit="1" customWidth="1"/>
    <col min="6" max="6" width="6.25" style="31" bestFit="1" customWidth="1"/>
    <col min="7" max="7" width="5.5" style="31" bestFit="1" customWidth="1"/>
    <col min="8" max="9" width="9.25" style="31" bestFit="1" customWidth="1"/>
    <col min="10" max="10" width="17.5" style="31" bestFit="1" customWidth="1"/>
    <col min="11" max="11" width="7.375" style="31" bestFit="1" customWidth="1"/>
    <col min="12" max="12" width="6.25" style="31" bestFit="1" customWidth="1"/>
    <col min="13" max="13" width="5.5" style="31" bestFit="1" customWidth="1"/>
    <col min="14" max="14" width="5.75" style="31" bestFit="1" customWidth="1"/>
    <col min="15" max="16" width="9.25" style="31" bestFit="1" customWidth="1"/>
    <col min="17" max="17" width="5.5" style="31" bestFit="1" customWidth="1"/>
    <col min="18" max="18" width="11.25" style="31" bestFit="1" customWidth="1"/>
    <col min="19" max="19" width="9.25" style="31" bestFit="1" customWidth="1"/>
    <col min="20" max="20" width="52.125" style="31" bestFit="1" customWidth="1"/>
    <col min="21" max="21" width="7.375" style="33" bestFit="1" customWidth="1"/>
    <col min="22" max="16384" width="9" style="31"/>
  </cols>
  <sheetData>
    <row r="1" spans="1:21" x14ac:dyDescent="0.2">
      <c r="A1" s="28" t="s">
        <v>97</v>
      </c>
      <c r="B1" s="28" t="s">
        <v>135</v>
      </c>
      <c r="C1" s="28" t="s">
        <v>136</v>
      </c>
      <c r="D1" s="28" t="s">
        <v>98</v>
      </c>
      <c r="E1" s="28" t="s">
        <v>102</v>
      </c>
      <c r="F1" s="28" t="s">
        <v>103</v>
      </c>
      <c r="G1" s="28" t="s">
        <v>104</v>
      </c>
      <c r="H1" s="28" t="s">
        <v>99</v>
      </c>
      <c r="I1" s="28" t="s">
        <v>141</v>
      </c>
      <c r="J1" s="28" t="s">
        <v>186</v>
      </c>
      <c r="K1" s="28" t="s">
        <v>105</v>
      </c>
      <c r="L1" s="28" t="s">
        <v>106</v>
      </c>
      <c r="M1" s="28" t="s">
        <v>100</v>
      </c>
      <c r="N1" s="28" t="s">
        <v>132</v>
      </c>
      <c r="O1" s="28" t="s">
        <v>137</v>
      </c>
      <c r="P1" s="28" t="s">
        <v>138</v>
      </c>
      <c r="Q1" s="28" t="s">
        <v>101</v>
      </c>
      <c r="R1" s="27" t="s">
        <v>149</v>
      </c>
      <c r="S1" s="27" t="s">
        <v>150</v>
      </c>
      <c r="T1" s="28" t="s">
        <v>270</v>
      </c>
      <c r="U1" s="30" t="s">
        <v>170</v>
      </c>
    </row>
    <row r="2" spans="1:21" x14ac:dyDescent="0.2">
      <c r="A2" s="28" t="s">
        <v>81</v>
      </c>
      <c r="B2" s="28">
        <v>25</v>
      </c>
      <c r="C2" s="28">
        <v>210</v>
      </c>
      <c r="D2" s="28">
        <v>540</v>
      </c>
      <c r="E2" s="28">
        <v>150</v>
      </c>
      <c r="F2" s="28">
        <v>300</v>
      </c>
      <c r="G2" s="28">
        <v>150</v>
      </c>
      <c r="H2" s="28">
        <v>8</v>
      </c>
      <c r="I2" s="28"/>
      <c r="J2" s="28" t="s">
        <v>188</v>
      </c>
      <c r="K2" s="28">
        <v>14000</v>
      </c>
      <c r="L2" s="28">
        <v>1600</v>
      </c>
      <c r="M2" s="28" t="s">
        <v>107</v>
      </c>
      <c r="N2" s="28">
        <v>1</v>
      </c>
      <c r="O2" s="28">
        <v>10500</v>
      </c>
      <c r="P2" s="28">
        <v>525</v>
      </c>
      <c r="Q2" s="28">
        <v>28</v>
      </c>
      <c r="R2" s="30"/>
      <c r="S2" s="30"/>
      <c r="T2" s="30" t="s">
        <v>242</v>
      </c>
      <c r="U2" s="30">
        <f>表7[[#This Row],[装配点]]/表7[[#This Row],[部署点]]</f>
        <v>8.4</v>
      </c>
    </row>
    <row r="3" spans="1:21" x14ac:dyDescent="0.2">
      <c r="A3" s="28" t="s">
        <v>80</v>
      </c>
      <c r="B3" s="28">
        <v>25</v>
      </c>
      <c r="C3" s="28">
        <v>200</v>
      </c>
      <c r="D3" s="28">
        <v>540</v>
      </c>
      <c r="E3" s="28">
        <v>150</v>
      </c>
      <c r="F3" s="28">
        <v>300</v>
      </c>
      <c r="G3" s="28">
        <v>150</v>
      </c>
      <c r="H3" s="28">
        <v>8</v>
      </c>
      <c r="I3" s="28"/>
      <c r="J3" s="28" t="s">
        <v>188</v>
      </c>
      <c r="K3" s="28">
        <v>14000</v>
      </c>
      <c r="L3" s="28">
        <v>1500</v>
      </c>
      <c r="M3" s="28" t="s">
        <v>107</v>
      </c>
      <c r="N3" s="28">
        <v>1</v>
      </c>
      <c r="O3" s="28">
        <v>10000</v>
      </c>
      <c r="P3" s="28">
        <v>500</v>
      </c>
      <c r="Q3" s="28">
        <v>30</v>
      </c>
      <c r="R3" s="30"/>
      <c r="S3" s="30"/>
      <c r="T3" s="30" t="s">
        <v>241</v>
      </c>
      <c r="U3" s="30">
        <f>表7[[#This Row],[装配点]]/表7[[#This Row],[部署点]]</f>
        <v>8</v>
      </c>
    </row>
    <row r="4" spans="1:21" x14ac:dyDescent="0.2">
      <c r="A4" s="28" t="s">
        <v>67</v>
      </c>
      <c r="B4" s="28">
        <v>35</v>
      </c>
      <c r="C4" s="28">
        <v>145</v>
      </c>
      <c r="D4" s="28">
        <v>420</v>
      </c>
      <c r="E4" s="28">
        <v>120</v>
      </c>
      <c r="F4" s="28">
        <v>100</v>
      </c>
      <c r="G4" s="28">
        <v>150</v>
      </c>
      <c r="H4" s="28">
        <v>8</v>
      </c>
      <c r="I4" s="28"/>
      <c r="J4" s="28" t="s">
        <v>210</v>
      </c>
      <c r="K4" s="28">
        <v>8000</v>
      </c>
      <c r="L4" s="28">
        <v>1250</v>
      </c>
      <c r="M4" s="28" t="s">
        <v>111</v>
      </c>
      <c r="N4" s="28" t="s">
        <v>134</v>
      </c>
      <c r="O4" s="28">
        <v>10000</v>
      </c>
      <c r="P4" s="28">
        <v>900</v>
      </c>
      <c r="Q4" s="28">
        <v>75</v>
      </c>
      <c r="R4" s="30"/>
      <c r="S4" s="28" t="s">
        <v>128</v>
      </c>
      <c r="T4" s="30" t="s">
        <v>244</v>
      </c>
      <c r="U4" s="30">
        <f>表7[[#This Row],[装配点]]/表7[[#This Row],[部署点]]</f>
        <v>4.1428571428571432</v>
      </c>
    </row>
    <row r="5" spans="1:21" x14ac:dyDescent="0.2">
      <c r="A5" s="28" t="s">
        <v>70</v>
      </c>
      <c r="B5" s="28">
        <v>25</v>
      </c>
      <c r="C5" s="28">
        <v>165</v>
      </c>
      <c r="D5" s="28">
        <v>480</v>
      </c>
      <c r="E5" s="28">
        <v>150</v>
      </c>
      <c r="F5" s="28">
        <v>300</v>
      </c>
      <c r="G5" s="28">
        <v>150</v>
      </c>
      <c r="H5" s="28">
        <v>8</v>
      </c>
      <c r="I5" s="28"/>
      <c r="J5" s="28" t="s">
        <v>211</v>
      </c>
      <c r="K5" s="28">
        <v>10000</v>
      </c>
      <c r="L5" s="28">
        <v>1250</v>
      </c>
      <c r="M5" s="28" t="s">
        <v>107</v>
      </c>
      <c r="N5" s="28">
        <v>0.8</v>
      </c>
      <c r="O5" s="28">
        <v>10000</v>
      </c>
      <c r="P5" s="28">
        <v>550</v>
      </c>
      <c r="Q5" s="28">
        <v>60</v>
      </c>
      <c r="R5" s="30"/>
      <c r="S5" s="30"/>
      <c r="T5" s="30" t="s">
        <v>260</v>
      </c>
      <c r="U5" s="30">
        <f>表7[[#This Row],[装配点]]/表7[[#This Row],[部署点]]</f>
        <v>6.6</v>
      </c>
    </row>
    <row r="6" spans="1:21" x14ac:dyDescent="0.2">
      <c r="A6" s="28" t="s">
        <v>84</v>
      </c>
      <c r="B6" s="28">
        <v>20</v>
      </c>
      <c r="C6" s="28">
        <v>125</v>
      </c>
      <c r="D6" s="28">
        <v>420</v>
      </c>
      <c r="E6" s="28">
        <v>100</v>
      </c>
      <c r="F6" s="28">
        <v>300</v>
      </c>
      <c r="G6" s="28">
        <v>60</v>
      </c>
      <c r="H6" s="28">
        <v>8</v>
      </c>
      <c r="I6" s="28">
        <v>3</v>
      </c>
      <c r="J6" s="28" t="s">
        <v>190</v>
      </c>
      <c r="K6" s="28">
        <v>10000</v>
      </c>
      <c r="L6" s="28">
        <v>1250</v>
      </c>
      <c r="M6" s="28" t="s">
        <v>109</v>
      </c>
      <c r="N6" s="28">
        <v>1</v>
      </c>
      <c r="O6" s="28">
        <v>4000</v>
      </c>
      <c r="P6" s="28">
        <v>200</v>
      </c>
      <c r="Q6" s="28">
        <v>45</v>
      </c>
      <c r="R6" s="30"/>
      <c r="S6" s="30"/>
      <c r="T6" s="30" t="s">
        <v>246</v>
      </c>
      <c r="U6" s="30">
        <f>表7[[#This Row],[装配点]]/表7[[#This Row],[部署点]]</f>
        <v>6.25</v>
      </c>
    </row>
    <row r="7" spans="1:21" x14ac:dyDescent="0.2">
      <c r="A7" s="28" t="s">
        <v>73</v>
      </c>
      <c r="B7" s="28">
        <v>20</v>
      </c>
      <c r="C7" s="28">
        <v>150</v>
      </c>
      <c r="D7" s="28">
        <v>540</v>
      </c>
      <c r="E7" s="28">
        <v>100</v>
      </c>
      <c r="F7" s="28">
        <v>170</v>
      </c>
      <c r="G7" s="28">
        <v>120</v>
      </c>
      <c r="H7" s="28">
        <v>9</v>
      </c>
      <c r="I7" s="28"/>
      <c r="J7" s="28" t="s">
        <v>196</v>
      </c>
      <c r="K7" s="28">
        <v>9000</v>
      </c>
      <c r="L7" s="28">
        <v>1200</v>
      </c>
      <c r="M7" s="28" t="s">
        <v>109</v>
      </c>
      <c r="N7" s="28">
        <v>1</v>
      </c>
      <c r="O7" s="28">
        <v>9000</v>
      </c>
      <c r="P7" s="28">
        <v>400</v>
      </c>
      <c r="Q7" s="28">
        <v>70</v>
      </c>
      <c r="R7" s="30"/>
      <c r="S7" s="30"/>
      <c r="T7" s="30" t="s">
        <v>247</v>
      </c>
      <c r="U7" s="30">
        <f>表7[[#This Row],[装配点]]/表7[[#This Row],[部署点]]</f>
        <v>7.5</v>
      </c>
    </row>
    <row r="8" spans="1:21" x14ac:dyDescent="0.2">
      <c r="A8" s="28" t="s">
        <v>74</v>
      </c>
      <c r="B8" s="28">
        <v>17</v>
      </c>
      <c r="C8" s="28">
        <v>150</v>
      </c>
      <c r="D8" s="28">
        <v>540</v>
      </c>
      <c r="E8" s="28">
        <v>100</v>
      </c>
      <c r="F8" s="28">
        <v>170</v>
      </c>
      <c r="G8" s="28">
        <v>120</v>
      </c>
      <c r="H8" s="28">
        <v>9</v>
      </c>
      <c r="I8" s="28"/>
      <c r="J8" s="28" t="s">
        <v>188</v>
      </c>
      <c r="K8" s="28">
        <v>9000</v>
      </c>
      <c r="L8" s="28">
        <v>1200</v>
      </c>
      <c r="M8" s="28" t="s">
        <v>109</v>
      </c>
      <c r="N8" s="28">
        <v>1</v>
      </c>
      <c r="O8" s="28">
        <v>9000</v>
      </c>
      <c r="P8" s="28">
        <v>400</v>
      </c>
      <c r="Q8" s="28">
        <v>70</v>
      </c>
      <c r="R8" s="30"/>
      <c r="S8" s="30"/>
      <c r="T8" s="30" t="s">
        <v>248</v>
      </c>
      <c r="U8" s="30">
        <f>表7[[#This Row],[装配点]]/表7[[#This Row],[部署点]]</f>
        <v>8.8235294117647065</v>
      </c>
    </row>
    <row r="9" spans="1:21" x14ac:dyDescent="0.2">
      <c r="A9" s="28" t="s">
        <v>86</v>
      </c>
      <c r="B9" s="28">
        <v>22</v>
      </c>
      <c r="C9" s="28">
        <v>160</v>
      </c>
      <c r="D9" s="28">
        <v>480</v>
      </c>
      <c r="E9" s="28">
        <v>150</v>
      </c>
      <c r="F9" s="28">
        <v>250</v>
      </c>
      <c r="G9" s="28">
        <v>100</v>
      </c>
      <c r="H9" s="28">
        <v>8</v>
      </c>
      <c r="I9" s="28"/>
      <c r="J9" s="28" t="s">
        <v>195</v>
      </c>
      <c r="K9" s="28">
        <v>8000</v>
      </c>
      <c r="L9" s="28">
        <v>1100</v>
      </c>
      <c r="M9" s="28" t="s">
        <v>107</v>
      </c>
      <c r="N9" s="28">
        <v>0.8</v>
      </c>
      <c r="O9" s="28">
        <v>11550</v>
      </c>
      <c r="P9" s="28">
        <v>630</v>
      </c>
      <c r="Q9" s="28">
        <v>46</v>
      </c>
      <c r="R9" s="30"/>
      <c r="S9" s="30"/>
      <c r="T9" s="30" t="s">
        <v>251</v>
      </c>
      <c r="U9" s="30">
        <f>表7[[#This Row],[装配点]]/表7[[#This Row],[部署点]]</f>
        <v>7.2727272727272725</v>
      </c>
    </row>
    <row r="10" spans="1:21" x14ac:dyDescent="0.2">
      <c r="A10" s="28" t="s">
        <v>85</v>
      </c>
      <c r="B10" s="28">
        <v>22</v>
      </c>
      <c r="C10" s="28">
        <v>155</v>
      </c>
      <c r="D10" s="28">
        <v>480</v>
      </c>
      <c r="E10" s="28">
        <v>150</v>
      </c>
      <c r="F10" s="28">
        <v>250</v>
      </c>
      <c r="G10" s="28">
        <v>100</v>
      </c>
      <c r="H10" s="28">
        <v>8</v>
      </c>
      <c r="I10" s="28"/>
      <c r="J10" s="28" t="s">
        <v>195</v>
      </c>
      <c r="K10" s="28">
        <v>8000</v>
      </c>
      <c r="L10" s="28">
        <v>1000</v>
      </c>
      <c r="M10" s="28" t="s">
        <v>107</v>
      </c>
      <c r="N10" s="28">
        <v>0.8</v>
      </c>
      <c r="O10" s="28">
        <v>11000</v>
      </c>
      <c r="P10" s="28">
        <v>600</v>
      </c>
      <c r="Q10" s="28">
        <v>50</v>
      </c>
      <c r="R10" s="30"/>
      <c r="S10" s="30"/>
      <c r="T10" s="30" t="s">
        <v>250</v>
      </c>
      <c r="U10" s="30">
        <f>表7[[#This Row],[装配点]]/表7[[#This Row],[部署点]]</f>
        <v>7.0454545454545459</v>
      </c>
    </row>
    <row r="11" spans="1:21" x14ac:dyDescent="0.2">
      <c r="A11" s="28" t="s">
        <v>79</v>
      </c>
      <c r="B11" s="28">
        <v>14</v>
      </c>
      <c r="C11" s="28">
        <v>130</v>
      </c>
      <c r="D11" s="28">
        <v>480</v>
      </c>
      <c r="E11" s="28">
        <v>120</v>
      </c>
      <c r="F11" s="28">
        <v>180</v>
      </c>
      <c r="G11" s="28">
        <v>100</v>
      </c>
      <c r="H11" s="28">
        <v>9</v>
      </c>
      <c r="I11" s="28"/>
      <c r="J11" s="28" t="s">
        <v>195</v>
      </c>
      <c r="K11" s="28">
        <v>6000</v>
      </c>
      <c r="L11" s="28">
        <v>850</v>
      </c>
      <c r="M11" s="28" t="s">
        <v>107</v>
      </c>
      <c r="N11" s="28">
        <v>0.8</v>
      </c>
      <c r="O11" s="28">
        <v>7350</v>
      </c>
      <c r="P11" s="28">
        <v>420</v>
      </c>
      <c r="Q11" s="28">
        <v>74</v>
      </c>
      <c r="R11" s="30"/>
      <c r="S11" s="30"/>
      <c r="T11" s="30" t="s">
        <v>258</v>
      </c>
      <c r="U11" s="30">
        <f>表7[[#This Row],[装配点]]/表7[[#This Row],[部署点]]</f>
        <v>9.2857142857142865</v>
      </c>
    </row>
    <row r="12" spans="1:21" x14ac:dyDescent="0.2">
      <c r="A12" s="28" t="s">
        <v>72</v>
      </c>
      <c r="B12" s="28">
        <v>30</v>
      </c>
      <c r="C12" s="28">
        <v>165</v>
      </c>
      <c r="D12" s="28">
        <v>420</v>
      </c>
      <c r="E12" s="28">
        <v>150</v>
      </c>
      <c r="F12" s="28">
        <v>200</v>
      </c>
      <c r="G12" s="28">
        <v>90</v>
      </c>
      <c r="H12" s="28">
        <v>8</v>
      </c>
      <c r="I12" s="28"/>
      <c r="J12" s="28" t="s">
        <v>198</v>
      </c>
      <c r="K12" s="28">
        <v>8000</v>
      </c>
      <c r="L12" s="28">
        <v>800</v>
      </c>
      <c r="M12" s="28" t="s">
        <v>109</v>
      </c>
      <c r="N12" s="28">
        <v>0.8</v>
      </c>
      <c r="O12" s="28">
        <v>11000</v>
      </c>
      <c r="P12" s="28">
        <v>800</v>
      </c>
      <c r="Q12" s="28">
        <v>80</v>
      </c>
      <c r="R12" s="30"/>
      <c r="S12" s="30"/>
      <c r="T12" s="30" t="s">
        <v>259</v>
      </c>
      <c r="U12" s="30">
        <f>表7[[#This Row],[装配点]]/表7[[#This Row],[部署点]]</f>
        <v>5.5</v>
      </c>
    </row>
    <row r="13" spans="1:21" x14ac:dyDescent="0.2">
      <c r="A13" s="28" t="s">
        <v>76</v>
      </c>
      <c r="B13" s="28">
        <v>20</v>
      </c>
      <c r="C13" s="28">
        <v>140</v>
      </c>
      <c r="D13" s="28">
        <v>480</v>
      </c>
      <c r="E13" s="28">
        <v>120</v>
      </c>
      <c r="F13" s="28">
        <v>250</v>
      </c>
      <c r="G13" s="28">
        <v>80</v>
      </c>
      <c r="H13" s="28">
        <v>8</v>
      </c>
      <c r="I13" s="28"/>
      <c r="J13" s="28" t="s">
        <v>212</v>
      </c>
      <c r="K13" s="28">
        <v>7000</v>
      </c>
      <c r="L13" s="28">
        <v>800</v>
      </c>
      <c r="M13" s="28" t="s">
        <v>107</v>
      </c>
      <c r="N13" s="28">
        <v>0.8</v>
      </c>
      <c r="O13" s="28">
        <v>5000</v>
      </c>
      <c r="P13" s="28">
        <v>200</v>
      </c>
      <c r="Q13" s="28">
        <v>60</v>
      </c>
      <c r="R13" s="30"/>
      <c r="S13" s="30"/>
      <c r="T13" s="30" t="s">
        <v>261</v>
      </c>
      <c r="U13" s="30">
        <f>表7[[#This Row],[装配点]]/表7[[#This Row],[部署点]]</f>
        <v>7</v>
      </c>
    </row>
    <row r="14" spans="1:21" x14ac:dyDescent="0.2">
      <c r="A14" s="28" t="s">
        <v>77</v>
      </c>
      <c r="B14" s="28">
        <v>14</v>
      </c>
      <c r="C14" s="28">
        <v>125</v>
      </c>
      <c r="D14" s="28">
        <v>480</v>
      </c>
      <c r="E14" s="28">
        <v>120</v>
      </c>
      <c r="F14" s="28">
        <v>180</v>
      </c>
      <c r="G14" s="28">
        <v>100</v>
      </c>
      <c r="H14" s="28">
        <v>9</v>
      </c>
      <c r="I14" s="28"/>
      <c r="J14" s="28" t="s">
        <v>195</v>
      </c>
      <c r="K14" s="28">
        <v>6000</v>
      </c>
      <c r="L14" s="28">
        <v>750</v>
      </c>
      <c r="M14" s="28" t="s">
        <v>107</v>
      </c>
      <c r="N14" s="28">
        <v>0.8</v>
      </c>
      <c r="O14" s="28">
        <v>7000</v>
      </c>
      <c r="P14" s="28">
        <v>400</v>
      </c>
      <c r="Q14" s="28">
        <v>80</v>
      </c>
      <c r="R14" s="30"/>
      <c r="S14" s="30"/>
      <c r="T14" s="30" t="s">
        <v>256</v>
      </c>
      <c r="U14" s="30">
        <f>表7[[#This Row],[装配点]]/表7[[#This Row],[部署点]]</f>
        <v>8.9285714285714288</v>
      </c>
    </row>
    <row r="15" spans="1:21" x14ac:dyDescent="0.2">
      <c r="A15" s="28" t="s">
        <v>78</v>
      </c>
      <c r="B15" s="28">
        <v>20</v>
      </c>
      <c r="C15" s="28">
        <v>125</v>
      </c>
      <c r="D15" s="28">
        <v>480</v>
      </c>
      <c r="E15" s="28">
        <v>120</v>
      </c>
      <c r="F15" s="28">
        <v>180</v>
      </c>
      <c r="G15" s="28">
        <v>100</v>
      </c>
      <c r="H15" s="28">
        <v>11</v>
      </c>
      <c r="I15" s="28"/>
      <c r="J15" s="28" t="s">
        <v>195</v>
      </c>
      <c r="K15" s="28">
        <v>6000</v>
      </c>
      <c r="L15" s="28">
        <v>750</v>
      </c>
      <c r="M15" s="28" t="s">
        <v>107</v>
      </c>
      <c r="N15" s="28">
        <v>0.8</v>
      </c>
      <c r="O15" s="28">
        <v>7000</v>
      </c>
      <c r="P15" s="28">
        <v>400</v>
      </c>
      <c r="Q15" s="28">
        <v>95</v>
      </c>
      <c r="R15" s="30"/>
      <c r="S15" s="30"/>
      <c r="T15" s="30" t="s">
        <v>257</v>
      </c>
      <c r="U15" s="30">
        <f>表7[[#This Row],[装配点]]/表7[[#This Row],[部署点]]</f>
        <v>6.25</v>
      </c>
    </row>
    <row r="16" spans="1:21" x14ac:dyDescent="0.2">
      <c r="A16" s="29" t="s">
        <v>82</v>
      </c>
      <c r="B16" s="29">
        <v>18</v>
      </c>
      <c r="C16" s="29">
        <v>140</v>
      </c>
      <c r="D16" s="28">
        <v>420</v>
      </c>
      <c r="E16" s="28">
        <v>400</v>
      </c>
      <c r="F16" s="28">
        <v>450</v>
      </c>
      <c r="G16" s="28">
        <v>200</v>
      </c>
      <c r="H16" s="28">
        <v>8</v>
      </c>
      <c r="I16" s="28"/>
      <c r="J16" s="28" t="s">
        <v>194</v>
      </c>
      <c r="K16" s="28">
        <v>9000</v>
      </c>
      <c r="L16" s="28">
        <v>750</v>
      </c>
      <c r="M16" s="28" t="s">
        <v>107</v>
      </c>
      <c r="N16" s="28">
        <v>0.7</v>
      </c>
      <c r="O16" s="28">
        <v>12000</v>
      </c>
      <c r="P16" s="28">
        <v>700</v>
      </c>
      <c r="Q16" s="28">
        <v>60</v>
      </c>
      <c r="R16" s="30" t="s">
        <v>118</v>
      </c>
      <c r="S16" s="30"/>
      <c r="T16" s="30" t="s">
        <v>262</v>
      </c>
      <c r="U16" s="30">
        <f>表7[[#This Row],[装配点]]/表7[[#This Row],[部署点]]</f>
        <v>7.7777777777777777</v>
      </c>
    </row>
    <row r="17" spans="1:21" x14ac:dyDescent="0.2">
      <c r="A17" s="28" t="s">
        <v>83</v>
      </c>
      <c r="B17" s="28">
        <v>20</v>
      </c>
      <c r="C17" s="28">
        <v>100</v>
      </c>
      <c r="D17" s="28">
        <v>360</v>
      </c>
      <c r="E17" s="28">
        <v>90</v>
      </c>
      <c r="F17" s="28">
        <v>250</v>
      </c>
      <c r="G17" s="28">
        <v>60</v>
      </c>
      <c r="H17" s="28">
        <v>8</v>
      </c>
      <c r="I17" s="28">
        <v>3</v>
      </c>
      <c r="J17" s="28" t="s">
        <v>213</v>
      </c>
      <c r="K17" s="28">
        <v>6000</v>
      </c>
      <c r="L17" s="28">
        <v>750</v>
      </c>
      <c r="M17" s="28" t="s">
        <v>109</v>
      </c>
      <c r="N17" s="28">
        <v>0.8</v>
      </c>
      <c r="O17" s="28">
        <v>5000</v>
      </c>
      <c r="P17" s="28">
        <v>300</v>
      </c>
      <c r="Q17" s="28">
        <v>80</v>
      </c>
      <c r="R17" s="30"/>
      <c r="S17" s="30"/>
      <c r="T17" s="30" t="s">
        <v>264</v>
      </c>
      <c r="U17" s="30">
        <f>表7[[#This Row],[装配点]]/表7[[#This Row],[部署点]]</f>
        <v>5</v>
      </c>
    </row>
    <row r="18" spans="1:21" x14ac:dyDescent="0.2">
      <c r="A18" s="28" t="s">
        <v>75</v>
      </c>
      <c r="B18" s="28">
        <v>20</v>
      </c>
      <c r="C18" s="28">
        <v>120</v>
      </c>
      <c r="D18" s="28">
        <v>420</v>
      </c>
      <c r="E18" s="28">
        <v>60</v>
      </c>
      <c r="F18" s="28">
        <v>120</v>
      </c>
      <c r="G18" s="28">
        <v>80</v>
      </c>
      <c r="H18" s="28">
        <v>9</v>
      </c>
      <c r="I18" s="28"/>
      <c r="J18" s="28" t="s">
        <v>205</v>
      </c>
      <c r="K18" s="28">
        <v>5000</v>
      </c>
      <c r="L18" s="28">
        <v>600</v>
      </c>
      <c r="M18" s="28" t="s">
        <v>109</v>
      </c>
      <c r="N18" s="28">
        <v>0.7</v>
      </c>
      <c r="O18" s="28">
        <v>9000</v>
      </c>
      <c r="P18" s="28">
        <v>600</v>
      </c>
      <c r="Q18" s="28">
        <v>90</v>
      </c>
      <c r="R18" s="30"/>
      <c r="S18" s="30"/>
      <c r="T18" s="30" t="s">
        <v>272</v>
      </c>
      <c r="U18" s="30">
        <f>表7[[#This Row],[装配点]]/表7[[#This Row],[部署点]]</f>
        <v>6</v>
      </c>
    </row>
    <row r="19" spans="1:21" s="33" customFormat="1" x14ac:dyDescent="0.2">
      <c r="A19" s="30" t="s">
        <v>112</v>
      </c>
      <c r="B19" s="30"/>
      <c r="C19" s="30"/>
      <c r="D19" s="30"/>
      <c r="E19" s="30"/>
      <c r="F19" s="30"/>
      <c r="G19" s="30"/>
      <c r="H19" s="30"/>
      <c r="I19" s="30"/>
      <c r="J19" s="30"/>
      <c r="K19" s="30">
        <f>AVERAGE(K2:K18)</f>
        <v>8411.7647058823532</v>
      </c>
      <c r="L19" s="30">
        <f>AVERAGE(L2:L18)</f>
        <v>1023.5294117647059</v>
      </c>
      <c r="M19" s="30"/>
      <c r="N19" s="30"/>
      <c r="O19" s="30"/>
      <c r="P19" s="30"/>
      <c r="Q19" s="30">
        <f>AVERAGE(Q2:Q18)</f>
        <v>64.294117647058826</v>
      </c>
      <c r="R19" s="28"/>
      <c r="S19" s="28"/>
      <c r="T19" s="28"/>
      <c r="U19" s="30"/>
    </row>
    <row r="20" spans="1:21" x14ac:dyDescent="0.2">
      <c r="A20" s="52" t="s">
        <v>177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4"/>
      <c r="U20" s="30"/>
    </row>
    <row r="21" spans="1:21" x14ac:dyDescent="0.2">
      <c r="A21" s="35" t="s">
        <v>145</v>
      </c>
      <c r="B21" s="29">
        <v>8</v>
      </c>
      <c r="C21" s="29">
        <v>55</v>
      </c>
      <c r="D21" s="28">
        <v>480</v>
      </c>
      <c r="E21" s="28">
        <v>300</v>
      </c>
      <c r="F21" s="28">
        <v>160</v>
      </c>
      <c r="G21" s="28">
        <v>60</v>
      </c>
      <c r="H21" s="28">
        <v>7</v>
      </c>
      <c r="I21" s="28">
        <v>2</v>
      </c>
      <c r="J21" s="28" t="s">
        <v>193</v>
      </c>
      <c r="K21" s="28">
        <v>6000</v>
      </c>
      <c r="L21" s="28">
        <v>600</v>
      </c>
      <c r="M21" s="28" t="s">
        <v>107</v>
      </c>
      <c r="N21" s="28">
        <v>1</v>
      </c>
      <c r="O21" s="28">
        <v>3250</v>
      </c>
      <c r="P21" s="28">
        <v>180</v>
      </c>
      <c r="Q21" s="28">
        <v>50</v>
      </c>
      <c r="R21" s="30" t="s">
        <v>113</v>
      </c>
      <c r="S21" s="28" t="s">
        <v>126</v>
      </c>
      <c r="T21" s="28" t="s">
        <v>171</v>
      </c>
      <c r="U21" s="30">
        <f>C21/B21</f>
        <v>6.875</v>
      </c>
    </row>
    <row r="22" spans="1:21" x14ac:dyDescent="0.2">
      <c r="A22" s="35" t="s">
        <v>66</v>
      </c>
      <c r="B22" s="29">
        <v>14</v>
      </c>
      <c r="C22" s="29">
        <v>115</v>
      </c>
      <c r="D22" s="28">
        <v>540</v>
      </c>
      <c r="E22" s="28">
        <v>600</v>
      </c>
      <c r="F22" s="28">
        <v>300</v>
      </c>
      <c r="G22" s="28">
        <v>180</v>
      </c>
      <c r="H22" s="28">
        <v>7</v>
      </c>
      <c r="I22" s="28">
        <v>1</v>
      </c>
      <c r="J22" s="28" t="s">
        <v>191</v>
      </c>
      <c r="K22" s="28">
        <v>10000</v>
      </c>
      <c r="L22" s="28">
        <v>1250</v>
      </c>
      <c r="M22" s="28" t="s">
        <v>109</v>
      </c>
      <c r="N22" s="32">
        <v>1</v>
      </c>
      <c r="O22" s="28">
        <v>7000</v>
      </c>
      <c r="P22" s="28">
        <v>300</v>
      </c>
      <c r="Q22" s="28">
        <v>40</v>
      </c>
      <c r="R22" s="30" t="s">
        <v>118</v>
      </c>
      <c r="S22" s="28" t="s">
        <v>126</v>
      </c>
      <c r="T22" s="28" t="s">
        <v>166</v>
      </c>
      <c r="U22" s="30">
        <f t="shared" ref="U22:U25" si="0">C22/B22</f>
        <v>8.2142857142857135</v>
      </c>
    </row>
    <row r="23" spans="1:21" x14ac:dyDescent="0.2">
      <c r="A23" s="38" t="s">
        <v>69</v>
      </c>
      <c r="B23" s="29">
        <v>15</v>
      </c>
      <c r="C23" s="29">
        <v>45</v>
      </c>
      <c r="D23" s="28">
        <v>420</v>
      </c>
      <c r="E23" s="28">
        <v>600</v>
      </c>
      <c r="F23" s="28">
        <v>80</v>
      </c>
      <c r="G23" s="28">
        <v>900</v>
      </c>
      <c r="H23" s="28">
        <v>8</v>
      </c>
      <c r="I23" s="28"/>
      <c r="J23" s="28" t="s">
        <v>194</v>
      </c>
      <c r="K23" s="28">
        <v>6000</v>
      </c>
      <c r="L23" s="28">
        <v>900</v>
      </c>
      <c r="M23" s="28" t="s">
        <v>111</v>
      </c>
      <c r="N23" s="28" t="s">
        <v>134</v>
      </c>
      <c r="O23" s="28">
        <v>6000</v>
      </c>
      <c r="P23" s="28">
        <v>400</v>
      </c>
      <c r="Q23" s="28">
        <v>60</v>
      </c>
      <c r="R23" s="30" t="s">
        <v>120</v>
      </c>
      <c r="S23" s="28" t="s">
        <v>128</v>
      </c>
      <c r="T23" s="28" t="s">
        <v>155</v>
      </c>
      <c r="U23" s="30">
        <f t="shared" si="0"/>
        <v>3</v>
      </c>
    </row>
    <row r="24" spans="1:21" x14ac:dyDescent="0.2">
      <c r="A24" s="38" t="s">
        <v>68</v>
      </c>
      <c r="B24" s="29">
        <v>6</v>
      </c>
      <c r="C24" s="29">
        <v>55</v>
      </c>
      <c r="D24" s="28">
        <v>480</v>
      </c>
      <c r="E24" s="28">
        <v>900</v>
      </c>
      <c r="F24" s="28">
        <v>200</v>
      </c>
      <c r="G24" s="28">
        <v>120</v>
      </c>
      <c r="H24" s="28">
        <v>7</v>
      </c>
      <c r="I24" s="28"/>
      <c r="J24" s="28" t="s">
        <v>193</v>
      </c>
      <c r="K24" s="28">
        <v>6000</v>
      </c>
      <c r="L24" s="28">
        <v>300</v>
      </c>
      <c r="M24" s="28" t="s">
        <v>107</v>
      </c>
      <c r="N24" s="28">
        <v>1</v>
      </c>
      <c r="O24" s="28">
        <v>2750</v>
      </c>
      <c r="P24" s="28">
        <v>100</v>
      </c>
      <c r="Q24" s="28">
        <v>40</v>
      </c>
      <c r="R24" s="30" t="s">
        <v>102</v>
      </c>
      <c r="S24" s="28" t="s">
        <v>126</v>
      </c>
      <c r="T24" s="28" t="s">
        <v>155</v>
      </c>
      <c r="U24" s="30">
        <f t="shared" si="0"/>
        <v>9.1666666666666661</v>
      </c>
    </row>
    <row r="25" spans="1:21" x14ac:dyDescent="0.2">
      <c r="A25" s="37" t="s">
        <v>71</v>
      </c>
      <c r="B25" s="29">
        <v>10</v>
      </c>
      <c r="C25" s="29">
        <v>60</v>
      </c>
      <c r="D25" s="28">
        <v>480</v>
      </c>
      <c r="E25" s="28">
        <v>300</v>
      </c>
      <c r="F25" s="28">
        <v>1500</v>
      </c>
      <c r="G25" s="28">
        <v>120</v>
      </c>
      <c r="H25" s="28">
        <v>7</v>
      </c>
      <c r="I25" s="28"/>
      <c r="J25" s="28" t="s">
        <v>193</v>
      </c>
      <c r="K25" s="28">
        <v>5500</v>
      </c>
      <c r="L25" s="28">
        <v>225</v>
      </c>
      <c r="M25" s="28" t="s">
        <v>107</v>
      </c>
      <c r="N25" s="28">
        <v>1</v>
      </c>
      <c r="O25" s="28">
        <v>2500</v>
      </c>
      <c r="P25" s="28">
        <v>125</v>
      </c>
      <c r="Q25" s="28">
        <v>45</v>
      </c>
      <c r="R25" s="30" t="s">
        <v>119</v>
      </c>
      <c r="S25" s="28" t="s">
        <v>126</v>
      </c>
      <c r="T25" s="28" t="s">
        <v>172</v>
      </c>
      <c r="U25" s="30">
        <f t="shared" si="0"/>
        <v>6</v>
      </c>
    </row>
  </sheetData>
  <mergeCells count="1">
    <mergeCell ref="A20:T20"/>
  </mergeCells>
  <phoneticPr fontId="1" type="noConversion"/>
  <conditionalFormatting sqref="E2:G18 E21:G25">
    <cfRule type="cellIs" dxfId="111" priority="10" operator="greaterThan">
      <formula>500</formula>
    </cfRule>
  </conditionalFormatting>
  <conditionalFormatting sqref="L2:L18 L21:L25">
    <cfRule type="cellIs" dxfId="110" priority="5" operator="lessThan">
      <formula>400</formula>
    </cfRule>
    <cfRule type="cellIs" dxfId="109" priority="7" operator="greaterThanOrEqual">
      <formula>1000</formula>
    </cfRule>
  </conditionalFormatting>
  <conditionalFormatting sqref="K2:K18 K21:K25">
    <cfRule type="cellIs" dxfId="108" priority="6" operator="greaterThanOrEqual">
      <formula>8000</formula>
    </cfRule>
  </conditionalFormatting>
  <conditionalFormatting sqref="H2:H18 H21:H25">
    <cfRule type="cellIs" dxfId="107" priority="4" operator="lessThan">
      <formula>8</formula>
    </cfRule>
  </conditionalFormatting>
  <conditionalFormatting sqref="N2:N18 N21:N25">
    <cfRule type="cellIs" dxfId="106" priority="3" operator="lessThan">
      <formula>1</formula>
    </cfRule>
  </conditionalFormatting>
  <conditionalFormatting sqref="U2:U18 U21:U25">
    <cfRule type="cellIs" dxfId="105" priority="1" operator="greaterThanOrEqual">
      <formula>9</formula>
    </cfRule>
    <cfRule type="cellIs" dxfId="104" priority="2" operator="lessThanOrEqual">
      <formula>5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A783-4DF3-4EC8-AF75-31A7DDDB0BBC}">
  <dimension ref="A1:U15"/>
  <sheetViews>
    <sheetView workbookViewId="0">
      <pane ySplit="1" topLeftCell="A2" activePane="bottomLeft" state="frozen"/>
      <selection pane="bottomLeft" activeCell="S16" sqref="S16"/>
    </sheetView>
  </sheetViews>
  <sheetFormatPr defaultRowHeight="16.5" x14ac:dyDescent="0.2"/>
  <cols>
    <col min="1" max="1" width="15.625" style="31" bestFit="1" customWidth="1"/>
    <col min="2" max="3" width="7.375" style="31" bestFit="1" customWidth="1"/>
    <col min="4" max="4" width="9.25" style="31" bestFit="1" customWidth="1"/>
    <col min="5" max="7" width="6.25" style="31" bestFit="1" customWidth="1"/>
    <col min="8" max="9" width="9.25" style="31" bestFit="1" customWidth="1"/>
    <col min="10" max="10" width="17.5" style="31" bestFit="1" customWidth="1"/>
    <col min="11" max="11" width="7.375" style="31" bestFit="1" customWidth="1"/>
    <col min="12" max="12" width="6.25" style="31" bestFit="1" customWidth="1"/>
    <col min="13" max="14" width="5.5" style="31" bestFit="1" customWidth="1"/>
    <col min="15" max="16" width="9.25" style="31" bestFit="1" customWidth="1"/>
    <col min="17" max="19" width="5.5" style="31" bestFit="1" customWidth="1"/>
    <col min="20" max="20" width="50" style="31" bestFit="1" customWidth="1"/>
    <col min="21" max="21" width="7.375" style="33" bestFit="1" customWidth="1"/>
    <col min="22" max="16384" width="9" style="31"/>
  </cols>
  <sheetData>
    <row r="1" spans="1:21" x14ac:dyDescent="0.2">
      <c r="A1" s="28" t="s">
        <v>97</v>
      </c>
      <c r="B1" s="28" t="s">
        <v>135</v>
      </c>
      <c r="C1" s="28" t="s">
        <v>136</v>
      </c>
      <c r="D1" s="28" t="s">
        <v>98</v>
      </c>
      <c r="E1" s="28" t="s">
        <v>102</v>
      </c>
      <c r="F1" s="28" t="s">
        <v>103</v>
      </c>
      <c r="G1" s="28" t="s">
        <v>104</v>
      </c>
      <c r="H1" s="28" t="s">
        <v>99</v>
      </c>
      <c r="I1" s="28" t="s">
        <v>141</v>
      </c>
      <c r="J1" s="28" t="s">
        <v>186</v>
      </c>
      <c r="K1" s="28" t="s">
        <v>105</v>
      </c>
      <c r="L1" s="28" t="s">
        <v>106</v>
      </c>
      <c r="M1" s="28" t="s">
        <v>100</v>
      </c>
      <c r="N1" s="28" t="s">
        <v>132</v>
      </c>
      <c r="O1" s="28" t="s">
        <v>137</v>
      </c>
      <c r="P1" s="28" t="s">
        <v>138</v>
      </c>
      <c r="Q1" s="28" t="s">
        <v>101</v>
      </c>
      <c r="R1" s="27" t="s">
        <v>149</v>
      </c>
      <c r="S1" s="27" t="s">
        <v>150</v>
      </c>
      <c r="T1" s="28" t="s">
        <v>270</v>
      </c>
      <c r="U1" s="30" t="s">
        <v>170</v>
      </c>
    </row>
    <row r="2" spans="1:21" x14ac:dyDescent="0.2">
      <c r="A2" s="28" t="s">
        <v>93</v>
      </c>
      <c r="B2" s="28">
        <v>40</v>
      </c>
      <c r="C2" s="28">
        <v>370</v>
      </c>
      <c r="D2" s="28">
        <v>720</v>
      </c>
      <c r="E2" s="28">
        <v>300</v>
      </c>
      <c r="F2" s="28">
        <v>1500</v>
      </c>
      <c r="G2" s="28">
        <v>400</v>
      </c>
      <c r="H2" s="28">
        <v>7</v>
      </c>
      <c r="I2" s="28"/>
      <c r="J2" s="28" t="s">
        <v>188</v>
      </c>
      <c r="K2" s="28">
        <v>20000</v>
      </c>
      <c r="L2" s="28">
        <v>1850</v>
      </c>
      <c r="M2" s="28" t="s">
        <v>107</v>
      </c>
      <c r="N2" s="28">
        <v>1</v>
      </c>
      <c r="O2" s="28">
        <v>17850</v>
      </c>
      <c r="P2" s="28">
        <v>630</v>
      </c>
      <c r="Q2" s="28">
        <v>23</v>
      </c>
      <c r="R2" s="30"/>
      <c r="S2" s="30"/>
      <c r="T2" s="30" t="s">
        <v>266</v>
      </c>
      <c r="U2" s="30">
        <f>表8[[#This Row],[装配点]]/表8[[#This Row],[部署点]]</f>
        <v>9.25</v>
      </c>
    </row>
    <row r="3" spans="1:21" x14ac:dyDescent="0.2">
      <c r="A3" s="28" t="s">
        <v>89</v>
      </c>
      <c r="B3" s="28">
        <v>40</v>
      </c>
      <c r="C3" s="28">
        <v>270</v>
      </c>
      <c r="D3" s="28">
        <v>720</v>
      </c>
      <c r="E3" s="28">
        <v>300</v>
      </c>
      <c r="F3" s="28">
        <v>1500</v>
      </c>
      <c r="G3" s="28">
        <v>300</v>
      </c>
      <c r="H3" s="28">
        <v>7</v>
      </c>
      <c r="I3" s="28">
        <v>4</v>
      </c>
      <c r="J3" s="28" t="s">
        <v>188</v>
      </c>
      <c r="K3" s="28">
        <v>18000</v>
      </c>
      <c r="L3" s="28">
        <v>1750</v>
      </c>
      <c r="M3" s="28" t="s">
        <v>107</v>
      </c>
      <c r="N3" s="28">
        <v>1</v>
      </c>
      <c r="O3" s="28">
        <v>12600</v>
      </c>
      <c r="P3" s="28">
        <v>525</v>
      </c>
      <c r="Q3" s="28">
        <v>28</v>
      </c>
      <c r="R3" s="30"/>
      <c r="S3" s="30"/>
      <c r="T3" s="30" t="s">
        <v>268</v>
      </c>
      <c r="U3" s="30">
        <f>表8[[#This Row],[装配点]]/表8[[#This Row],[部署点]]</f>
        <v>6.75</v>
      </c>
    </row>
    <row r="4" spans="1:21" x14ac:dyDescent="0.2">
      <c r="A4" s="28" t="s">
        <v>92</v>
      </c>
      <c r="B4" s="28">
        <v>40</v>
      </c>
      <c r="C4" s="28">
        <v>360</v>
      </c>
      <c r="D4" s="28">
        <v>720</v>
      </c>
      <c r="E4" s="28">
        <v>300</v>
      </c>
      <c r="F4" s="28">
        <v>1500</v>
      </c>
      <c r="G4" s="28">
        <v>400</v>
      </c>
      <c r="H4" s="28">
        <v>7</v>
      </c>
      <c r="I4" s="28"/>
      <c r="J4" s="28" t="s">
        <v>188</v>
      </c>
      <c r="K4" s="28">
        <v>20000</v>
      </c>
      <c r="L4" s="28">
        <v>1750</v>
      </c>
      <c r="M4" s="28" t="s">
        <v>107</v>
      </c>
      <c r="N4" s="28">
        <v>1</v>
      </c>
      <c r="O4" s="28">
        <v>17000</v>
      </c>
      <c r="P4" s="28">
        <v>600</v>
      </c>
      <c r="Q4" s="28">
        <v>25</v>
      </c>
      <c r="R4" s="30"/>
      <c r="S4" s="30"/>
      <c r="T4" s="30" t="s">
        <v>265</v>
      </c>
      <c r="U4" s="30">
        <f>表8[[#This Row],[装配点]]/表8[[#This Row],[部署点]]</f>
        <v>9</v>
      </c>
    </row>
    <row r="5" spans="1:21" x14ac:dyDescent="0.2">
      <c r="A5" s="28" t="s">
        <v>88</v>
      </c>
      <c r="B5" s="28">
        <v>40</v>
      </c>
      <c r="C5" s="28">
        <v>260</v>
      </c>
      <c r="D5" s="28">
        <v>720</v>
      </c>
      <c r="E5" s="28">
        <v>300</v>
      </c>
      <c r="F5" s="28">
        <v>1500</v>
      </c>
      <c r="G5" s="28">
        <v>300</v>
      </c>
      <c r="H5" s="28">
        <v>7</v>
      </c>
      <c r="I5" s="28">
        <v>4</v>
      </c>
      <c r="J5" s="28" t="s">
        <v>188</v>
      </c>
      <c r="K5" s="28">
        <v>18000</v>
      </c>
      <c r="L5" s="28">
        <v>1650</v>
      </c>
      <c r="M5" s="28" t="s">
        <v>107</v>
      </c>
      <c r="N5" s="28">
        <v>1</v>
      </c>
      <c r="O5" s="28">
        <v>12000</v>
      </c>
      <c r="P5" s="28">
        <v>500</v>
      </c>
      <c r="Q5" s="28">
        <v>30</v>
      </c>
      <c r="R5" s="30"/>
      <c r="S5" s="30"/>
      <c r="T5" s="30" t="s">
        <v>267</v>
      </c>
      <c r="U5" s="30">
        <f>表8[[#This Row],[装配点]]/表8[[#This Row],[部署点]]</f>
        <v>6.5</v>
      </c>
    </row>
    <row r="6" spans="1:21" ht="16.5" customHeight="1" x14ac:dyDescent="0.2">
      <c r="A6" s="28" t="s">
        <v>87</v>
      </c>
      <c r="B6" s="28">
        <v>60</v>
      </c>
      <c r="C6" s="28">
        <v>370</v>
      </c>
      <c r="D6" s="28">
        <v>720</v>
      </c>
      <c r="E6" s="28">
        <v>300</v>
      </c>
      <c r="F6" s="28">
        <v>1000</v>
      </c>
      <c r="G6" s="28">
        <v>300</v>
      </c>
      <c r="H6" s="28">
        <v>7</v>
      </c>
      <c r="I6" s="28"/>
      <c r="J6" s="28" t="s">
        <v>201</v>
      </c>
      <c r="K6" s="28">
        <v>18000</v>
      </c>
      <c r="L6" s="28">
        <v>1500</v>
      </c>
      <c r="M6" s="28" t="s">
        <v>109</v>
      </c>
      <c r="N6" s="28">
        <v>0.6</v>
      </c>
      <c r="O6" s="28">
        <v>25000</v>
      </c>
      <c r="P6" s="28">
        <v>1250</v>
      </c>
      <c r="Q6" s="28">
        <v>30</v>
      </c>
      <c r="R6" s="30"/>
      <c r="S6" s="30"/>
      <c r="T6" s="30" t="s">
        <v>269</v>
      </c>
      <c r="U6" s="30">
        <f>表8[[#This Row],[装配点]]/表8[[#This Row],[部署点]]</f>
        <v>6.166666666666667</v>
      </c>
    </row>
    <row r="7" spans="1:21" x14ac:dyDescent="0.2">
      <c r="A7" s="28" t="s">
        <v>91</v>
      </c>
      <c r="B7" s="28">
        <v>40</v>
      </c>
      <c r="C7" s="28">
        <v>315</v>
      </c>
      <c r="D7" s="28">
        <v>600</v>
      </c>
      <c r="E7" s="28">
        <v>300</v>
      </c>
      <c r="F7" s="28">
        <v>500</v>
      </c>
      <c r="G7" s="28">
        <v>300</v>
      </c>
      <c r="H7" s="28">
        <v>8</v>
      </c>
      <c r="I7" s="28"/>
      <c r="J7" s="28" t="s">
        <v>195</v>
      </c>
      <c r="K7" s="28">
        <v>12000</v>
      </c>
      <c r="L7" s="28">
        <v>1200</v>
      </c>
      <c r="M7" s="28" t="s">
        <v>109</v>
      </c>
      <c r="N7" s="28">
        <v>1.4</v>
      </c>
      <c r="O7" s="28">
        <v>20000</v>
      </c>
      <c r="P7" s="28">
        <v>1200</v>
      </c>
      <c r="Q7" s="28">
        <v>45</v>
      </c>
      <c r="R7" s="30"/>
      <c r="S7" s="30"/>
      <c r="T7" s="30" t="s">
        <v>271</v>
      </c>
      <c r="U7" s="30">
        <f>表8[[#This Row],[装配点]]/表8[[#This Row],[部署点]]</f>
        <v>7.875</v>
      </c>
    </row>
    <row r="8" spans="1:21" x14ac:dyDescent="0.2">
      <c r="A8" s="28" t="s">
        <v>90</v>
      </c>
      <c r="B8" s="28">
        <v>45</v>
      </c>
      <c r="C8" s="28">
        <v>280</v>
      </c>
      <c r="D8" s="28">
        <v>600</v>
      </c>
      <c r="E8" s="28">
        <v>400</v>
      </c>
      <c r="F8" s="28">
        <v>800</v>
      </c>
      <c r="G8" s="28">
        <v>450</v>
      </c>
      <c r="H8" s="28">
        <v>8</v>
      </c>
      <c r="I8" s="28">
        <v>2</v>
      </c>
      <c r="J8" s="28" t="s">
        <v>205</v>
      </c>
      <c r="K8" s="28">
        <v>10000</v>
      </c>
      <c r="L8" s="28">
        <v>1000</v>
      </c>
      <c r="M8" s="28" t="s">
        <v>109</v>
      </c>
      <c r="N8" s="28">
        <v>1</v>
      </c>
      <c r="O8" s="28">
        <v>15000</v>
      </c>
      <c r="P8" s="28">
        <v>1000</v>
      </c>
      <c r="Q8" s="28">
        <v>70</v>
      </c>
      <c r="R8" s="30"/>
      <c r="S8" s="30"/>
      <c r="T8" s="30" t="s">
        <v>273</v>
      </c>
      <c r="U8" s="30">
        <f>表8[[#This Row],[装配点]]/表8[[#This Row],[部署点]]</f>
        <v>6.2222222222222223</v>
      </c>
    </row>
    <row r="9" spans="1:21" x14ac:dyDescent="0.2">
      <c r="A9" s="28" t="s">
        <v>94</v>
      </c>
      <c r="B9" s="28">
        <v>50</v>
      </c>
      <c r="C9" s="28">
        <v>250</v>
      </c>
      <c r="D9" s="28">
        <v>600</v>
      </c>
      <c r="E9" s="28">
        <v>250</v>
      </c>
      <c r="F9" s="28">
        <v>1000</v>
      </c>
      <c r="G9" s="28">
        <v>200</v>
      </c>
      <c r="H9" s="28">
        <v>7</v>
      </c>
      <c r="I9" s="28">
        <v>6</v>
      </c>
      <c r="J9" s="28" t="s">
        <v>214</v>
      </c>
      <c r="K9" s="28">
        <v>10000</v>
      </c>
      <c r="L9" s="28">
        <v>900</v>
      </c>
      <c r="M9" s="28" t="s">
        <v>107</v>
      </c>
      <c r="N9" s="28">
        <v>0.6</v>
      </c>
      <c r="O9" s="28">
        <v>12000</v>
      </c>
      <c r="P9" s="28">
        <v>600</v>
      </c>
      <c r="Q9" s="28">
        <v>30</v>
      </c>
      <c r="R9" s="30"/>
      <c r="S9" s="30"/>
      <c r="T9" s="30" t="s">
        <v>274</v>
      </c>
      <c r="U9" s="30">
        <f>表8[[#This Row],[装配点]]/表8[[#This Row],[部署点]]</f>
        <v>5</v>
      </c>
    </row>
    <row r="10" spans="1:21" s="33" customFormat="1" x14ac:dyDescent="0.2">
      <c r="A10" s="30" t="s">
        <v>112</v>
      </c>
      <c r="B10" s="30"/>
      <c r="C10" s="30"/>
      <c r="D10" s="30"/>
      <c r="E10" s="30"/>
      <c r="F10" s="30"/>
      <c r="G10" s="30"/>
      <c r="H10" s="30"/>
      <c r="I10" s="30"/>
      <c r="J10" s="30"/>
      <c r="K10" s="30">
        <f>AVERAGE(K2:K9)</f>
        <v>15750</v>
      </c>
      <c r="L10" s="30">
        <f>AVERAGE(L2:L9)</f>
        <v>1450</v>
      </c>
      <c r="M10" s="30"/>
      <c r="N10" s="30"/>
      <c r="O10" s="30"/>
      <c r="P10" s="30"/>
      <c r="Q10" s="30">
        <f>AVERAGE(Q2:Q9)</f>
        <v>35.125</v>
      </c>
      <c r="R10" s="28"/>
      <c r="S10" s="28"/>
      <c r="T10" s="28"/>
      <c r="U10" s="30"/>
    </row>
    <row r="11" spans="1:21" x14ac:dyDescent="0.2">
      <c r="A11" s="52" t="s">
        <v>177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4"/>
      <c r="U11" s="30"/>
    </row>
    <row r="12" spans="1:21" x14ac:dyDescent="0.2">
      <c r="A12" s="38" t="s">
        <v>96</v>
      </c>
      <c r="B12" s="29">
        <v>10</v>
      </c>
      <c r="C12" s="29">
        <v>65</v>
      </c>
      <c r="D12" s="28">
        <v>720</v>
      </c>
      <c r="E12" s="28">
        <v>2000</v>
      </c>
      <c r="F12" s="28">
        <v>100</v>
      </c>
      <c r="G12" s="28">
        <v>400</v>
      </c>
      <c r="H12" s="28">
        <v>6</v>
      </c>
      <c r="I12" s="28"/>
      <c r="J12" s="28" t="s">
        <v>193</v>
      </c>
      <c r="K12" s="28">
        <v>8000</v>
      </c>
      <c r="L12" s="28">
        <v>250</v>
      </c>
      <c r="M12" s="28" t="s">
        <v>109</v>
      </c>
      <c r="N12" s="28">
        <v>1</v>
      </c>
      <c r="O12" s="28">
        <v>4000</v>
      </c>
      <c r="P12" s="28">
        <v>200</v>
      </c>
      <c r="Q12" s="28">
        <v>25</v>
      </c>
      <c r="R12" s="30" t="s">
        <v>102</v>
      </c>
      <c r="S12" s="28" t="s">
        <v>126</v>
      </c>
      <c r="T12" s="28" t="s">
        <v>174</v>
      </c>
      <c r="U12" s="30">
        <f>C12/B12</f>
        <v>6.5</v>
      </c>
    </row>
    <row r="13" spans="1:21" x14ac:dyDescent="0.2">
      <c r="A13" s="35" t="s">
        <v>146</v>
      </c>
      <c r="B13" s="28">
        <v>24</v>
      </c>
      <c r="C13" s="28">
        <v>220</v>
      </c>
      <c r="D13" s="28">
        <v>720</v>
      </c>
      <c r="E13" s="28">
        <v>200</v>
      </c>
      <c r="F13" s="28">
        <v>300</v>
      </c>
      <c r="G13" s="28">
        <v>400</v>
      </c>
      <c r="H13" s="28">
        <v>7</v>
      </c>
      <c r="I13" s="28"/>
      <c r="J13" s="28" t="s">
        <v>196</v>
      </c>
      <c r="K13" s="28">
        <v>9000</v>
      </c>
      <c r="L13" s="28">
        <v>750</v>
      </c>
      <c r="M13" s="28" t="s">
        <v>109</v>
      </c>
      <c r="N13" s="28">
        <v>1</v>
      </c>
      <c r="O13" s="28">
        <v>8000</v>
      </c>
      <c r="P13" s="28">
        <v>350</v>
      </c>
      <c r="Q13" s="28">
        <v>30</v>
      </c>
      <c r="R13" s="30"/>
      <c r="S13" s="30" t="s">
        <v>126</v>
      </c>
      <c r="T13" s="30" t="s">
        <v>175</v>
      </c>
      <c r="U13" s="30">
        <f>C13/B13</f>
        <v>9.1666666666666661</v>
      </c>
    </row>
    <row r="14" spans="1:21" x14ac:dyDescent="0.2">
      <c r="A14" s="36" t="s">
        <v>95</v>
      </c>
      <c r="B14" s="29">
        <v>10</v>
      </c>
      <c r="C14" s="29">
        <v>95</v>
      </c>
      <c r="D14" s="28">
        <v>720</v>
      </c>
      <c r="E14" s="28">
        <v>200</v>
      </c>
      <c r="F14" s="28">
        <v>100</v>
      </c>
      <c r="G14" s="28">
        <v>3000</v>
      </c>
      <c r="H14" s="28">
        <v>6</v>
      </c>
      <c r="I14" s="28"/>
      <c r="J14" s="28" t="s">
        <v>193</v>
      </c>
      <c r="K14" s="28">
        <v>10000</v>
      </c>
      <c r="L14" s="28">
        <v>1200</v>
      </c>
      <c r="M14" s="28" t="s">
        <v>109</v>
      </c>
      <c r="N14" s="28">
        <v>1.2</v>
      </c>
      <c r="O14" s="28">
        <v>7000</v>
      </c>
      <c r="P14" s="28">
        <v>300</v>
      </c>
      <c r="Q14" s="28">
        <v>50</v>
      </c>
      <c r="R14" s="30" t="s">
        <v>104</v>
      </c>
      <c r="S14" s="28" t="s">
        <v>126</v>
      </c>
      <c r="T14" s="28" t="s">
        <v>178</v>
      </c>
      <c r="U14" s="30">
        <f t="shared" ref="U14:U15" si="0">C14/B14</f>
        <v>9.5</v>
      </c>
    </row>
    <row r="15" spans="1:21" x14ac:dyDescent="0.2">
      <c r="A15" s="35" t="s">
        <v>147</v>
      </c>
      <c r="B15" s="29">
        <v>30</v>
      </c>
      <c r="C15" s="29">
        <v>240</v>
      </c>
      <c r="D15" s="28">
        <v>720</v>
      </c>
      <c r="E15" s="28">
        <v>200</v>
      </c>
      <c r="F15" s="28">
        <v>300</v>
      </c>
      <c r="G15" s="28">
        <v>800</v>
      </c>
      <c r="H15" s="28">
        <v>7</v>
      </c>
      <c r="I15" s="28">
        <v>2</v>
      </c>
      <c r="J15" s="28" t="s">
        <v>188</v>
      </c>
      <c r="K15" s="28">
        <v>15000</v>
      </c>
      <c r="L15" s="28">
        <v>1500</v>
      </c>
      <c r="M15" s="28" t="s">
        <v>109</v>
      </c>
      <c r="N15" s="28">
        <v>1.2</v>
      </c>
      <c r="O15" s="28">
        <v>10500</v>
      </c>
      <c r="P15" s="28">
        <v>450</v>
      </c>
      <c r="Q15" s="28">
        <v>50</v>
      </c>
      <c r="R15" s="30" t="s">
        <v>104</v>
      </c>
      <c r="S15" s="28" t="s">
        <v>126</v>
      </c>
      <c r="T15" s="28" t="s">
        <v>176</v>
      </c>
      <c r="U15" s="30">
        <f t="shared" si="0"/>
        <v>8</v>
      </c>
    </row>
  </sheetData>
  <mergeCells count="1">
    <mergeCell ref="A11:T11"/>
  </mergeCells>
  <phoneticPr fontId="1" type="noConversion"/>
  <conditionalFormatting sqref="E2:G9 E12:G15">
    <cfRule type="cellIs" dxfId="55" priority="12" operator="greaterThan">
      <formula>500</formula>
    </cfRule>
  </conditionalFormatting>
  <conditionalFormatting sqref="L2:L9 L12:L15">
    <cfRule type="cellIs" dxfId="54" priority="5" operator="lessThan">
      <formula>400</formula>
    </cfRule>
    <cfRule type="cellIs" dxfId="53" priority="7" operator="greaterThanOrEqual">
      <formula>1500</formula>
    </cfRule>
  </conditionalFormatting>
  <conditionalFormatting sqref="K2:K9 K12:K15">
    <cfRule type="cellIs" dxfId="52" priority="6" operator="greaterThanOrEqual">
      <formula>10000</formula>
    </cfRule>
  </conditionalFormatting>
  <conditionalFormatting sqref="H2:H9 H12:H15">
    <cfRule type="cellIs" dxfId="51" priority="4" operator="lessThan">
      <formula>8</formula>
    </cfRule>
  </conditionalFormatting>
  <conditionalFormatting sqref="N2:N9 N12:N15">
    <cfRule type="cellIs" dxfId="50" priority="3" operator="lessThan">
      <formula>1</formula>
    </cfRule>
  </conditionalFormatting>
  <conditionalFormatting sqref="U2:U9 U12:U15">
    <cfRule type="cellIs" dxfId="49" priority="1" operator="greaterThanOrEqual">
      <formula>9</formula>
    </cfRule>
    <cfRule type="cellIs" dxfId="48" priority="2" operator="lessThanOrEqual">
      <formula>5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DCEB2-2CAD-417D-9D9E-4B00EE9F4484}">
  <dimension ref="A1:C13"/>
  <sheetViews>
    <sheetView tabSelected="1" workbookViewId="0">
      <selection activeCell="C20" sqref="C20"/>
    </sheetView>
  </sheetViews>
  <sheetFormatPr defaultRowHeight="21" x14ac:dyDescent="0.2"/>
  <cols>
    <col min="1" max="1" width="6.5" style="2" bestFit="1" customWidth="1"/>
    <col min="2" max="2" width="14" style="1" bestFit="1" customWidth="1"/>
    <col min="3" max="3" width="105.75" style="5" bestFit="1" customWidth="1"/>
    <col min="4" max="16384" width="9" style="1"/>
  </cols>
  <sheetData>
    <row r="1" spans="1:3" x14ac:dyDescent="0.2">
      <c r="A1" s="61" t="s">
        <v>124</v>
      </c>
      <c r="B1" s="61"/>
      <c r="C1" s="61"/>
    </row>
    <row r="2" spans="1:3" x14ac:dyDescent="0.2">
      <c r="A2" s="7" t="s">
        <v>121</v>
      </c>
      <c r="B2" s="3" t="s">
        <v>96</v>
      </c>
      <c r="C2" s="4" t="s">
        <v>179</v>
      </c>
    </row>
    <row r="3" spans="1:3" x14ac:dyDescent="0.2">
      <c r="A3" s="7" t="s">
        <v>122</v>
      </c>
      <c r="B3" s="3" t="s">
        <v>95</v>
      </c>
      <c r="C3" s="6"/>
    </row>
    <row r="4" spans="1:3" ht="40.5" x14ac:dyDescent="0.2">
      <c r="A4" s="7" t="s">
        <v>115</v>
      </c>
      <c r="B4" s="3" t="s">
        <v>3</v>
      </c>
      <c r="C4" s="6" t="s">
        <v>125</v>
      </c>
    </row>
    <row r="5" spans="1:3" x14ac:dyDescent="0.2">
      <c r="A5" s="7" t="s">
        <v>114</v>
      </c>
      <c r="B5" s="3" t="s">
        <v>42</v>
      </c>
      <c r="C5" s="39" t="s">
        <v>162</v>
      </c>
    </row>
    <row r="6" spans="1:3" ht="20.25" x14ac:dyDescent="0.2">
      <c r="A6" s="58" t="s">
        <v>163</v>
      </c>
      <c r="B6" s="59"/>
      <c r="C6" s="60"/>
    </row>
    <row r="8" spans="1:3" x14ac:dyDescent="0.2">
      <c r="A8" s="62" t="s">
        <v>139</v>
      </c>
      <c r="B8" s="62"/>
      <c r="C8" s="62"/>
    </row>
    <row r="9" spans="1:3" ht="20.25" x14ac:dyDescent="0.2">
      <c r="A9" s="55" t="s">
        <v>164</v>
      </c>
      <c r="B9" s="56"/>
      <c r="C9" s="57"/>
    </row>
    <row r="10" spans="1:3" ht="20.25" x14ac:dyDescent="0.2">
      <c r="A10" s="55" t="s">
        <v>165</v>
      </c>
      <c r="B10" s="56"/>
      <c r="C10" s="57"/>
    </row>
    <row r="11" spans="1:3" ht="20.25" x14ac:dyDescent="0.2">
      <c r="A11" s="55" t="s">
        <v>140</v>
      </c>
      <c r="B11" s="56"/>
      <c r="C11" s="57"/>
    </row>
    <row r="12" spans="1:3" ht="20.25" x14ac:dyDescent="0.2">
      <c r="A12" s="55" t="s">
        <v>167</v>
      </c>
      <c r="B12" s="56"/>
      <c r="C12" s="57"/>
    </row>
    <row r="13" spans="1:3" ht="20.25" x14ac:dyDescent="0.2">
      <c r="A13" s="55" t="s">
        <v>245</v>
      </c>
      <c r="B13" s="56"/>
      <c r="C13" s="57"/>
    </row>
  </sheetData>
  <mergeCells count="8">
    <mergeCell ref="A1:C1"/>
    <mergeCell ref="A8:C8"/>
    <mergeCell ref="A9:C9"/>
    <mergeCell ref="A10:C10"/>
    <mergeCell ref="A11:C11"/>
    <mergeCell ref="A12:C12"/>
    <mergeCell ref="A6:C6"/>
    <mergeCell ref="A13:C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护卫舰</vt:lpstr>
      <vt:lpstr>驱逐舰</vt:lpstr>
      <vt:lpstr>巡洋舰</vt:lpstr>
      <vt:lpstr>主力舰</vt:lpstr>
      <vt:lpstr>小结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ZIXI ZI</cp:lastModifiedBy>
  <dcterms:created xsi:type="dcterms:W3CDTF">2015-06-05T18:19:34Z</dcterms:created>
  <dcterms:modified xsi:type="dcterms:W3CDTF">2024-12-29T08:34:01Z</dcterms:modified>
</cp:coreProperties>
</file>